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tabRatio="601" activeTab="0"/>
  </bookViews>
  <sheets>
    <sheet name="меню с вит.и мин.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<sst xmlns="http://schemas.openxmlformats.org/spreadsheetml/2006/main" count="941" uniqueCount="286">
  <si>
    <t>№ тех.      карты</t>
  </si>
  <si>
    <t>Наименование блюда</t>
  </si>
  <si>
    <t>масса порции</t>
  </si>
  <si>
    <t>7-11 лет</t>
  </si>
  <si>
    <t>12-18 лет</t>
  </si>
  <si>
    <t>пищевые ценности</t>
  </si>
  <si>
    <t>энерг. ценность(ккал)</t>
  </si>
  <si>
    <t>7-11л.</t>
  </si>
  <si>
    <t>12-18л.</t>
  </si>
  <si>
    <t>Б</t>
  </si>
  <si>
    <t>Ж</t>
  </si>
  <si>
    <t>У</t>
  </si>
  <si>
    <t>ЗАВТРАК</t>
  </si>
  <si>
    <t>молоко</t>
  </si>
  <si>
    <t>сахар</t>
  </si>
  <si>
    <t>Какао с молоком</t>
  </si>
  <si>
    <t>Хлеб пшеничный/</t>
  </si>
  <si>
    <t>сыр</t>
  </si>
  <si>
    <t>Всего на завтрак :</t>
  </si>
  <si>
    <t>ОБЕД</t>
  </si>
  <si>
    <t>картофель</t>
  </si>
  <si>
    <t>мясо</t>
  </si>
  <si>
    <t>яйцо</t>
  </si>
  <si>
    <t>ржаной</t>
  </si>
  <si>
    <t>Всего на обед:</t>
  </si>
  <si>
    <t>Всего в день:</t>
  </si>
  <si>
    <t>Жаркое по домашнему</t>
  </si>
  <si>
    <t>творог</t>
  </si>
  <si>
    <t>Чай  с сахаром</t>
  </si>
  <si>
    <t>сметана</t>
  </si>
  <si>
    <t>Картофель отварной</t>
  </si>
  <si>
    <t>Салат из свежих помидор</t>
  </si>
  <si>
    <t>Фрукты</t>
  </si>
  <si>
    <t>Витамины (мг)</t>
  </si>
  <si>
    <t>Миниральные вещества(мг)</t>
  </si>
  <si>
    <t>В1</t>
  </si>
  <si>
    <t>С</t>
  </si>
  <si>
    <t xml:space="preserve">А </t>
  </si>
  <si>
    <t>Е</t>
  </si>
  <si>
    <t>Сa</t>
  </si>
  <si>
    <t>Р</t>
  </si>
  <si>
    <t>Mg</t>
  </si>
  <si>
    <t>Fe</t>
  </si>
  <si>
    <t>Хлеб пшеничный</t>
  </si>
  <si>
    <t xml:space="preserve">Хлеб пшеничный </t>
  </si>
  <si>
    <t>Дополнительные блюда</t>
  </si>
  <si>
    <t>Макароны запеченные с яйцом</t>
  </si>
  <si>
    <t>1 день</t>
  </si>
  <si>
    <t>чай  с сахаром</t>
  </si>
  <si>
    <t>Обед</t>
  </si>
  <si>
    <t>Завтрак</t>
  </si>
  <si>
    <t>Каша рисовая рассыпчатая</t>
  </si>
  <si>
    <t>50/50</t>
  </si>
  <si>
    <t>Салат из свежих огурцов</t>
  </si>
  <si>
    <t>Компот из свежей ягоды</t>
  </si>
  <si>
    <t>Фрукты свежие</t>
  </si>
  <si>
    <t>Дополнительное меню</t>
  </si>
  <si>
    <t>Каша гречневая рассыпчатая</t>
  </si>
  <si>
    <t>Пюре картофельное</t>
  </si>
  <si>
    <t>Салат из свежих помидоров</t>
  </si>
  <si>
    <t>2 день</t>
  </si>
  <si>
    <t>Каша пшеничная вязкая</t>
  </si>
  <si>
    <t>Хлеб пшеничный с сыром</t>
  </si>
  <si>
    <t>40/10</t>
  </si>
  <si>
    <t>50/10</t>
  </si>
  <si>
    <t>Картофель запеченный с мясом</t>
  </si>
  <si>
    <t>Салат из моркови и чернослива</t>
  </si>
  <si>
    <t xml:space="preserve">3 день </t>
  </si>
  <si>
    <t>Запеканка из творога с морковью</t>
  </si>
  <si>
    <t>Тефтели из говядины в молочном соусе</t>
  </si>
  <si>
    <t>Салат из свеклы с сыром</t>
  </si>
  <si>
    <t>Макароны отварные с сыром</t>
  </si>
  <si>
    <t>Салат картофельный с зеленым горошком</t>
  </si>
  <si>
    <t>4 день</t>
  </si>
  <si>
    <t xml:space="preserve">Рагу из овощей </t>
  </si>
  <si>
    <t>Запеканка рисовая</t>
  </si>
  <si>
    <t>Фрикадельки из кур с молочным соусом</t>
  </si>
  <si>
    <t>Салат из белокочанной капусты с морковью</t>
  </si>
  <si>
    <t>Сосиська отварная</t>
  </si>
  <si>
    <t>Салат из сырых овощей</t>
  </si>
  <si>
    <t>5 день</t>
  </si>
  <si>
    <t>Каша ячневая вязкая</t>
  </si>
  <si>
    <t>Салат из свеклы отварной</t>
  </si>
  <si>
    <t>6 день</t>
  </si>
  <si>
    <t>Оладьи из печени по-кунцевски</t>
  </si>
  <si>
    <t>Овощи натуральные</t>
  </si>
  <si>
    <t>Суп с рыбными консервами</t>
  </si>
  <si>
    <t>Плов из отварной птицы</t>
  </si>
  <si>
    <t>7 день</t>
  </si>
  <si>
    <t>Рагу из овощей с кабачками</t>
  </si>
  <si>
    <t xml:space="preserve">Котлета припущенная куриная </t>
  </si>
  <si>
    <t>Салат с картофелем зеленым горошком и соленым огурцом</t>
  </si>
  <si>
    <t>8 день</t>
  </si>
  <si>
    <t>Пудинг овощной</t>
  </si>
  <si>
    <t>Рыба запеченая с яйцом</t>
  </si>
  <si>
    <t>9 день</t>
  </si>
  <si>
    <t xml:space="preserve">Биточек рыбный </t>
  </si>
  <si>
    <t>10 день</t>
  </si>
  <si>
    <t>Суп картофельный с рыбой</t>
  </si>
  <si>
    <t>Хлеб пшеничный с сыром и маслом</t>
  </si>
  <si>
    <t>40/10/10</t>
  </si>
  <si>
    <t>50/10/10</t>
  </si>
  <si>
    <t>чай  с сахаром и молоком</t>
  </si>
  <si>
    <t>70/30</t>
  </si>
  <si>
    <t>100/30</t>
  </si>
  <si>
    <r>
      <t xml:space="preserve">  </t>
    </r>
    <r>
      <rPr>
        <b/>
        <sz val="11"/>
        <rFont val="Times New Roman"/>
        <family val="1"/>
      </rPr>
      <t xml:space="preserve">1 ДЕНЬ </t>
    </r>
  </si>
  <si>
    <t>401/442</t>
  </si>
  <si>
    <t>печень говяжья</t>
  </si>
  <si>
    <t>мука пшеничная</t>
  </si>
  <si>
    <t>Печень тушеная в сметанном соусе</t>
  </si>
  <si>
    <t>Компот из свежих ягод</t>
  </si>
  <si>
    <t>ягода свежая</t>
  </si>
  <si>
    <t>заварка чай</t>
  </si>
  <si>
    <t>Фрукты свежие - яблоки</t>
  </si>
  <si>
    <t xml:space="preserve">2 ДЕНЬ </t>
  </si>
  <si>
    <t>крупа пшеничная</t>
  </si>
  <si>
    <t>Чай  с сахаром и молоком</t>
  </si>
  <si>
    <t>масло</t>
  </si>
  <si>
    <t xml:space="preserve">свекла </t>
  </si>
  <si>
    <t>капуста белокочанная</t>
  </si>
  <si>
    <t>лук репчатый</t>
  </si>
  <si>
    <t>томатное пюре</t>
  </si>
  <si>
    <t>чернослив</t>
  </si>
  <si>
    <t>Салат с картофелем, зеленым горошком и соленым огурцом</t>
  </si>
  <si>
    <t>Котлета мясная</t>
  </si>
  <si>
    <t xml:space="preserve">Чай  с сахаром </t>
  </si>
  <si>
    <t>крупа гречневая</t>
  </si>
  <si>
    <t>говядина</t>
  </si>
  <si>
    <t>свекла</t>
  </si>
  <si>
    <t>какао порошок</t>
  </si>
  <si>
    <r>
      <t xml:space="preserve">                                                                </t>
    </r>
    <r>
      <rPr>
        <sz val="12"/>
        <rFont val="Times New Roman"/>
        <family val="1"/>
      </rPr>
      <t xml:space="preserve">    4</t>
    </r>
    <r>
      <rPr>
        <b/>
        <sz val="12"/>
        <rFont val="Times New Roman"/>
        <family val="1"/>
      </rPr>
      <t xml:space="preserve"> ДЕНЬ</t>
    </r>
  </si>
  <si>
    <t>Рагу из овощей</t>
  </si>
  <si>
    <t>томат пюре</t>
  </si>
  <si>
    <t>Зпеканка рисовая</t>
  </si>
  <si>
    <t>крупа рисовая</t>
  </si>
  <si>
    <t>куры 1 категории</t>
  </si>
  <si>
    <r>
      <t xml:space="preserve">                                                                </t>
    </r>
    <r>
      <rPr>
        <sz val="12"/>
        <rFont val="Times New Roman"/>
        <family val="1"/>
      </rPr>
      <t xml:space="preserve">    5</t>
    </r>
    <r>
      <rPr>
        <b/>
        <sz val="12"/>
        <rFont val="Times New Roman"/>
        <family val="1"/>
      </rPr>
      <t xml:space="preserve"> ДЕНЬ</t>
    </r>
  </si>
  <si>
    <t>крупа ячневая</t>
  </si>
  <si>
    <t>горох</t>
  </si>
  <si>
    <t>марковь</t>
  </si>
  <si>
    <t>курица</t>
  </si>
  <si>
    <t>помидоры свежие</t>
  </si>
  <si>
    <t>огурцы свежие</t>
  </si>
  <si>
    <r>
      <t xml:space="preserve">                                                                </t>
    </r>
    <r>
      <rPr>
        <sz val="12"/>
        <rFont val="Times New Roman"/>
        <family val="1"/>
      </rPr>
      <t xml:space="preserve">    6</t>
    </r>
    <r>
      <rPr>
        <b/>
        <sz val="12"/>
        <rFont val="Times New Roman"/>
        <family val="1"/>
      </rPr>
      <t xml:space="preserve"> ДЕНЬ</t>
    </r>
  </si>
  <si>
    <t>консервы рыбные</t>
  </si>
  <si>
    <t>курица 1 категории</t>
  </si>
  <si>
    <r>
      <t xml:space="preserve">                                                                </t>
    </r>
    <r>
      <rPr>
        <sz val="12"/>
        <rFont val="Times New Roman"/>
        <family val="1"/>
      </rPr>
      <t xml:space="preserve">    7</t>
    </r>
    <r>
      <rPr>
        <b/>
        <sz val="12"/>
        <rFont val="Times New Roman"/>
        <family val="1"/>
      </rPr>
      <t xml:space="preserve"> ДЕНЬ</t>
    </r>
  </si>
  <si>
    <t>кабачки</t>
  </si>
  <si>
    <t>горошек консервированный</t>
  </si>
  <si>
    <t>Котлета припушенная куриная</t>
  </si>
  <si>
    <t>Венегрет овощной</t>
  </si>
  <si>
    <t>огурец соленый</t>
  </si>
  <si>
    <r>
      <t xml:space="preserve">                                                                </t>
    </r>
    <r>
      <rPr>
        <sz val="12"/>
        <rFont val="Times New Roman"/>
        <family val="1"/>
      </rPr>
      <t xml:space="preserve">    8</t>
    </r>
    <r>
      <rPr>
        <b/>
        <sz val="12"/>
        <rFont val="Times New Roman"/>
        <family val="1"/>
      </rPr>
      <t xml:space="preserve"> ДЕНЬ</t>
    </r>
  </si>
  <si>
    <t>масло слив</t>
  </si>
  <si>
    <t>горошек зеленый</t>
  </si>
  <si>
    <t>крупа манная</t>
  </si>
  <si>
    <t>масло сливочное</t>
  </si>
  <si>
    <t>минтай</t>
  </si>
  <si>
    <r>
      <t xml:space="preserve">                                                                </t>
    </r>
    <r>
      <rPr>
        <sz val="12"/>
        <rFont val="Times New Roman"/>
        <family val="1"/>
      </rPr>
      <t xml:space="preserve">    9 </t>
    </r>
    <r>
      <rPr>
        <b/>
        <sz val="12"/>
        <rFont val="Times New Roman"/>
        <family val="1"/>
      </rPr>
      <t>ДЕНЬ</t>
    </r>
  </si>
  <si>
    <t>Биточек рыбный</t>
  </si>
  <si>
    <t>макарон изделия</t>
  </si>
  <si>
    <r>
      <t xml:space="preserve">                                                                </t>
    </r>
    <r>
      <rPr>
        <sz val="12"/>
        <rFont val="Times New Roman"/>
        <family val="1"/>
      </rPr>
      <t xml:space="preserve">    10 </t>
    </r>
    <r>
      <rPr>
        <b/>
        <sz val="12"/>
        <rFont val="Times New Roman"/>
        <family val="1"/>
      </rPr>
      <t>ДЕНЬ</t>
    </r>
  </si>
  <si>
    <t>макаронные изделия</t>
  </si>
  <si>
    <t xml:space="preserve">макаронные изделия </t>
  </si>
  <si>
    <t xml:space="preserve">масло сливочное </t>
  </si>
  <si>
    <t xml:space="preserve">яйцо </t>
  </si>
  <si>
    <t>масло растительное</t>
  </si>
  <si>
    <t>морковь</t>
  </si>
  <si>
    <t xml:space="preserve">масло растительное </t>
  </si>
  <si>
    <t>лук</t>
  </si>
  <si>
    <t>огурцы соленые</t>
  </si>
  <si>
    <t xml:space="preserve">средняя калорийность за 10 дней 7-11 лет завтрак </t>
  </si>
  <si>
    <t xml:space="preserve">средняя калорийность за 10 дней 12-18 лет завтрак </t>
  </si>
  <si>
    <t>средняя калорийность за 10 дней 7-11 лет обед</t>
  </si>
  <si>
    <t>средняя калорийность за 10 дней 12-18 лет обед</t>
  </si>
  <si>
    <t>средняя калорийность за 10 дней 7-11 лет 2-х разовое</t>
  </si>
  <si>
    <t>средняя калорийность за 10 дней 12-18 лет 2-х разовое</t>
  </si>
  <si>
    <t>2350</t>
  </si>
  <si>
    <t>2713</t>
  </si>
  <si>
    <t>норма</t>
  </si>
  <si>
    <t>по меню</t>
  </si>
  <si>
    <t>доля суточн потребности</t>
  </si>
  <si>
    <t xml:space="preserve">Каша гречневая рассыпчатая </t>
  </si>
  <si>
    <t xml:space="preserve">Борщь мясной из свежей капусты </t>
  </si>
  <si>
    <t>Свекольник с мясом</t>
  </si>
  <si>
    <t xml:space="preserve">Суп картофельный с курицей и бобовыми </t>
  </si>
  <si>
    <t>Суп картофельный с фрикадельками и мясом</t>
  </si>
  <si>
    <t>Щи из свежей капусты с картофелем и курицей</t>
  </si>
  <si>
    <t xml:space="preserve">Суп картофельный куриный  с бобовыми </t>
  </si>
  <si>
    <t xml:space="preserve">Борщ с мясом из свежей капусты </t>
  </si>
  <si>
    <t xml:space="preserve">Суп мясной картофельный с фрикадельками </t>
  </si>
  <si>
    <t xml:space="preserve">Щи из  свежей капусты с курицей и картофелем </t>
  </si>
  <si>
    <t xml:space="preserve">Суп с курицей и макаронными изделиями </t>
  </si>
  <si>
    <t xml:space="preserve">Рассольник ленинградский с мясом </t>
  </si>
  <si>
    <t xml:space="preserve">                                        3 ДЕНЬ</t>
  </si>
  <si>
    <t xml:space="preserve">Омлет </t>
  </si>
  <si>
    <t>Кисель из свежих ягод</t>
  </si>
  <si>
    <t>яйцо вареное</t>
  </si>
  <si>
    <t>209 М</t>
  </si>
  <si>
    <t>Суп куриный с крупой</t>
  </si>
  <si>
    <t>крупа пшено</t>
  </si>
  <si>
    <t>115 М</t>
  </si>
  <si>
    <t>350 М</t>
  </si>
  <si>
    <t>крахмал картофельный</t>
  </si>
  <si>
    <t>210 М</t>
  </si>
  <si>
    <t>223 М</t>
  </si>
  <si>
    <t>50/30</t>
  </si>
  <si>
    <t>321 М</t>
  </si>
  <si>
    <t>Капуста тушеная</t>
  </si>
  <si>
    <t>271 М</t>
  </si>
  <si>
    <t>Котлета домашняя</t>
  </si>
  <si>
    <r>
      <t xml:space="preserve">                                                                </t>
    </r>
    <r>
      <rPr>
        <sz val="12"/>
        <rFont val="Times New Roman"/>
        <family val="1"/>
      </rPr>
      <t xml:space="preserve">    11</t>
    </r>
    <r>
      <rPr>
        <b/>
        <sz val="12"/>
        <rFont val="Times New Roman"/>
        <family val="1"/>
      </rPr>
      <t xml:space="preserve"> ДЕНЬ</t>
    </r>
  </si>
  <si>
    <t>Каша кукурузная вязкая</t>
  </si>
  <si>
    <t>крупа кукурузная</t>
  </si>
  <si>
    <t>199 М</t>
  </si>
  <si>
    <t>Пюре из бобовых</t>
  </si>
  <si>
    <t>Птица отварная с маслом</t>
  </si>
  <si>
    <t>филе птицы охлажденное</t>
  </si>
  <si>
    <t>288 М</t>
  </si>
  <si>
    <r>
      <t xml:space="preserve">                                                                </t>
    </r>
    <r>
      <rPr>
        <sz val="12"/>
        <rFont val="Times New Roman"/>
        <family val="1"/>
      </rPr>
      <t xml:space="preserve">    12</t>
    </r>
    <r>
      <rPr>
        <b/>
        <sz val="12"/>
        <rFont val="Times New Roman"/>
        <family val="1"/>
      </rPr>
      <t xml:space="preserve"> ДЕНЬ</t>
    </r>
  </si>
  <si>
    <t>39 М</t>
  </si>
  <si>
    <t>Салат картофельный с кукурузой и морковью</t>
  </si>
  <si>
    <t>кукуруза сахарная консервированная</t>
  </si>
  <si>
    <t>завтрак</t>
  </si>
  <si>
    <t>обед</t>
  </si>
  <si>
    <t>двух разовое</t>
  </si>
  <si>
    <t>100/60</t>
  </si>
  <si>
    <t>162 М</t>
  </si>
  <si>
    <t>Запеканка капустная с соусом сметанным</t>
  </si>
  <si>
    <t>229 М</t>
  </si>
  <si>
    <t>Рыба тушеная в томате с овощами</t>
  </si>
  <si>
    <t>Кисель из свежей ягоды</t>
  </si>
  <si>
    <t>Суп куринный с крупой</t>
  </si>
  <si>
    <t>Чай с сахаром</t>
  </si>
  <si>
    <t>Омлет</t>
  </si>
  <si>
    <t>Зпеканка капустная с соусом сметанным</t>
  </si>
  <si>
    <t>Суп куринный с макаронными изделиями</t>
  </si>
  <si>
    <t>Капуста тущеная</t>
  </si>
  <si>
    <t>Рассольник Ленинградский</t>
  </si>
  <si>
    <t>11 день</t>
  </si>
  <si>
    <t>Борщ с мясом из свежей капусты</t>
  </si>
  <si>
    <t>Печень тушеная в сметаном соусе</t>
  </si>
  <si>
    <t>12 день</t>
  </si>
  <si>
    <t>Голубцы овощные</t>
  </si>
  <si>
    <t>Запеканка макаронная</t>
  </si>
  <si>
    <t>Овощи в молочном соусе</t>
  </si>
  <si>
    <t>капуста белокачанная</t>
  </si>
  <si>
    <t>горошек зеленый консервированный</t>
  </si>
  <si>
    <t>Соус молочный</t>
  </si>
  <si>
    <t>Запеканка творожная с молочным соусом</t>
  </si>
  <si>
    <t>Пюре из бобовых (гороховое)</t>
  </si>
  <si>
    <t>Овощи натуральные (огурец)</t>
  </si>
  <si>
    <t>Свекла, тушеная в сметане</t>
  </si>
  <si>
    <t>Кнели рыбные припущенные</t>
  </si>
  <si>
    <t>хлеб</t>
  </si>
  <si>
    <t>Хлеб пшеничный с  маслом</t>
  </si>
  <si>
    <t>60/10</t>
  </si>
  <si>
    <t>60/10/10</t>
  </si>
  <si>
    <t>40/10/5</t>
  </si>
  <si>
    <t>Хлеб пшеничный с маслом</t>
  </si>
  <si>
    <t>Овощи натуральные (помидоры)</t>
  </si>
  <si>
    <t>40/20</t>
  </si>
  <si>
    <t>60/25</t>
  </si>
  <si>
    <t>Свекла тущеная в сметане</t>
  </si>
  <si>
    <t>Колбаса отварная</t>
  </si>
  <si>
    <t>Запеканка капустная в сметанном соусе</t>
  </si>
  <si>
    <t>Согласовано:</t>
  </si>
  <si>
    <t>Утверждено:</t>
  </si>
  <si>
    <t>на заседании</t>
  </si>
  <si>
    <t>Педагогического совета</t>
  </si>
  <si>
    <t>Заместителем начальника территориального</t>
  </si>
  <si>
    <t xml:space="preserve">отдела Управления Роспотребнадзора по </t>
  </si>
  <si>
    <t>Хабаровскому краю в г.Комсомольск-на-Амуре</t>
  </si>
  <si>
    <t xml:space="preserve">Комсомольском, Амурском, Солнечном, </t>
  </si>
  <si>
    <t>Полины Осипенко, Ульчском районам</t>
  </si>
  <si>
    <t>" ___"__________________ 20__ г.</t>
  </si>
  <si>
    <t>от "___"_________ 20__г.</t>
  </si>
  <si>
    <t>________________ Т.В.Веретенникова</t>
  </si>
  <si>
    <t>_______________Т.В.Абрамова</t>
  </si>
  <si>
    <t>Директор МБОУ СОШ п.Циммермановка</t>
  </si>
  <si>
    <t xml:space="preserve">                                                               Примерное меню и пищевая  ценность приготовленных блюд   общеобразовательного учреждения  </t>
  </si>
  <si>
    <t xml:space="preserve">Муниципальное бюджетное общеобразовательное учреждение средняя </t>
  </si>
  <si>
    <t xml:space="preserve">           общеобразовательная школа имени Героя Советского Союза Г.А.Скушникова</t>
  </si>
  <si>
    <t>сельского поселения п.Циммермановка Ульчского муниципального района Хабаровского края</t>
  </si>
  <si>
    <t>Советом школы</t>
  </si>
  <si>
    <t>протокол от 26.12.2018 №1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</si>
</sst>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00"/>
    <numFmt numFmtId="175" formatCode="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2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2"/>
    </font>
    <font>
      <b/>
      <i/>
      <sz val="8"/>
      <name val="Arial Cyr"/>
      <family val="2"/>
    </font>
    <font>
      <sz val="10"/>
      <color indexed="10"/>
      <name val="Arial Cyr"/>
      <family val="2"/>
    </font>
    <font>
      <sz val="8"/>
      <name val="Times New Roman"/>
      <family val="1"/>
    </font>
    <font>
      <sz val="8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2" fontId="7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6" xfId="0" applyFont="1" applyBorder="1" applyAlignment="1">
      <alignment horizontal="left" wrapText="1"/>
    </xf>
    <xf numFmtId="0" fontId="8" fillId="0" borderId="16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49" fontId="0" fillId="0" borderId="12" xfId="0" applyNumberFormat="1" applyBorder="1" applyAlignment="1">
      <alignment/>
    </xf>
    <xf numFmtId="0" fontId="0" fillId="0" borderId="0" xfId="0" applyAlignment="1">
      <alignment wrapText="1"/>
    </xf>
    <xf numFmtId="2" fontId="0" fillId="0" borderId="12" xfId="0" applyNumberForma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17" fillId="0" borderId="13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1" fontId="0" fillId="0" borderId="12" xfId="0" applyNumberFormat="1" applyBorder="1" applyAlignment="1">
      <alignment/>
    </xf>
    <xf numFmtId="0" fontId="0" fillId="35" borderId="0" xfId="0" applyFill="1" applyAlignment="1">
      <alignment/>
    </xf>
    <xf numFmtId="0" fontId="6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7" fillId="0" borderId="11" xfId="0" applyFont="1" applyFill="1" applyBorder="1" applyAlignment="1">
      <alignment horizontal="left"/>
    </xf>
    <xf numFmtId="2" fontId="8" fillId="0" borderId="13" xfId="0" applyNumberFormat="1" applyFont="1" applyBorder="1" applyAlignment="1">
      <alignment horizontal="left"/>
    </xf>
    <xf numFmtId="2" fontId="8" fillId="0" borderId="10" xfId="0" applyNumberFormat="1" applyFont="1" applyBorder="1" applyAlignment="1">
      <alignment horizontal="left"/>
    </xf>
    <xf numFmtId="2" fontId="8" fillId="0" borderId="11" xfId="0" applyNumberFormat="1" applyFont="1" applyBorder="1" applyAlignment="1">
      <alignment horizontal="left"/>
    </xf>
    <xf numFmtId="2" fontId="0" fillId="0" borderId="10" xfId="0" applyNumberFormat="1" applyBorder="1" applyAlignment="1">
      <alignment/>
    </xf>
    <xf numFmtId="2" fontId="6" fillId="0" borderId="10" xfId="0" applyNumberFormat="1" applyFont="1" applyBorder="1" applyAlignment="1">
      <alignment horizontal="left"/>
    </xf>
    <xf numFmtId="2" fontId="15" fillId="0" borderId="10" xfId="0" applyNumberFormat="1" applyFont="1" applyBorder="1" applyAlignment="1">
      <alignment horizontal="left"/>
    </xf>
    <xf numFmtId="2" fontId="15" fillId="0" borderId="11" xfId="0" applyNumberFormat="1" applyFont="1" applyBorder="1" applyAlignment="1">
      <alignment horizontal="left"/>
    </xf>
    <xf numFmtId="2" fontId="12" fillId="0" borderId="10" xfId="0" applyNumberFormat="1" applyFont="1" applyBorder="1" applyAlignment="1">
      <alignment/>
    </xf>
    <xf numFmtId="2" fontId="18" fillId="0" borderId="0" xfId="0" applyNumberFormat="1" applyFont="1" applyAlignment="1">
      <alignment/>
    </xf>
    <xf numFmtId="2" fontId="12" fillId="0" borderId="11" xfId="0" applyNumberFormat="1" applyFont="1" applyBorder="1" applyAlignment="1">
      <alignment/>
    </xf>
    <xf numFmtId="2" fontId="61" fillId="0" borderId="10" xfId="0" applyNumberFormat="1" applyFont="1" applyFill="1" applyBorder="1" applyAlignment="1">
      <alignment horizontal="left"/>
    </xf>
    <xf numFmtId="2" fontId="61" fillId="0" borderId="11" xfId="0" applyNumberFormat="1" applyFont="1" applyFill="1" applyBorder="1" applyAlignment="1">
      <alignment horizontal="left"/>
    </xf>
    <xf numFmtId="2" fontId="9" fillId="0" borderId="10" xfId="0" applyNumberFormat="1" applyFont="1" applyFill="1" applyBorder="1" applyAlignment="1">
      <alignment horizontal="left"/>
    </xf>
    <xf numFmtId="2" fontId="9" fillId="0" borderId="11" xfId="0" applyNumberFormat="1" applyFont="1" applyFill="1" applyBorder="1" applyAlignment="1">
      <alignment horizontal="left"/>
    </xf>
    <xf numFmtId="2" fontId="10" fillId="0" borderId="10" xfId="0" applyNumberFormat="1" applyFont="1" applyBorder="1" applyAlignment="1">
      <alignment/>
    </xf>
    <xf numFmtId="2" fontId="14" fillId="0" borderId="11" xfId="0" applyNumberFormat="1" applyFont="1" applyBorder="1" applyAlignment="1">
      <alignment/>
    </xf>
    <xf numFmtId="2" fontId="8" fillId="0" borderId="17" xfId="0" applyNumberFormat="1" applyFont="1" applyBorder="1" applyAlignment="1">
      <alignment horizontal="left"/>
    </xf>
    <xf numFmtId="2" fontId="7" fillId="0" borderId="11" xfId="0" applyNumberFormat="1" applyFont="1" applyBorder="1" applyAlignment="1">
      <alignment/>
    </xf>
    <xf numFmtId="2" fontId="11" fillId="0" borderId="10" xfId="0" applyNumberFormat="1" applyFont="1" applyBorder="1" applyAlignment="1">
      <alignment horizontal="left"/>
    </xf>
    <xf numFmtId="2" fontId="6" fillId="0" borderId="10" xfId="0" applyNumberFormat="1" applyFont="1" applyBorder="1" applyAlignment="1">
      <alignment horizontal="center"/>
    </xf>
    <xf numFmtId="2" fontId="8" fillId="0" borderId="12" xfId="0" applyNumberFormat="1" applyFont="1" applyFill="1" applyBorder="1" applyAlignment="1">
      <alignment horizontal="left"/>
    </xf>
    <xf numFmtId="2" fontId="8" fillId="0" borderId="12" xfId="0" applyNumberFormat="1" applyFont="1" applyBorder="1" applyAlignment="1">
      <alignment horizontal="left"/>
    </xf>
    <xf numFmtId="2" fontId="16" fillId="0" borderId="10" xfId="0" applyNumberFormat="1" applyFont="1" applyBorder="1" applyAlignment="1">
      <alignment horizontal="left"/>
    </xf>
    <xf numFmtId="2" fontId="16" fillId="0" borderId="11" xfId="0" applyNumberFormat="1" applyFont="1" applyBorder="1" applyAlignment="1">
      <alignment horizontal="left"/>
    </xf>
    <xf numFmtId="2" fontId="0" fillId="0" borderId="11" xfId="0" applyNumberFormat="1" applyBorder="1" applyAlignment="1">
      <alignment/>
    </xf>
    <xf numFmtId="2" fontId="16" fillId="0" borderId="18" xfId="0" applyNumberFormat="1" applyFont="1" applyBorder="1" applyAlignment="1">
      <alignment horizontal="left"/>
    </xf>
    <xf numFmtId="2" fontId="16" fillId="0" borderId="19" xfId="0" applyNumberFormat="1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8" fillId="0" borderId="10" xfId="0" applyNumberFormat="1" applyFont="1" applyFill="1" applyBorder="1" applyAlignment="1">
      <alignment horizontal="left"/>
    </xf>
    <xf numFmtId="2" fontId="8" fillId="0" borderId="11" xfId="0" applyNumberFormat="1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/>
    </xf>
    <xf numFmtId="2" fontId="3" fillId="0" borderId="20" xfId="0" applyNumberFormat="1" applyFont="1" applyFill="1" applyBorder="1" applyAlignment="1">
      <alignment horizontal="left"/>
    </xf>
    <xf numFmtId="2" fontId="13" fillId="0" borderId="20" xfId="0" applyNumberFormat="1" applyFont="1" applyFill="1" applyBorder="1" applyAlignment="1">
      <alignment horizontal="left"/>
    </xf>
    <xf numFmtId="2" fontId="7" fillId="0" borderId="20" xfId="0" applyNumberFormat="1" applyFont="1" applyFill="1" applyBorder="1" applyAlignment="1">
      <alignment/>
    </xf>
    <xf numFmtId="2" fontId="8" fillId="0" borderId="21" xfId="0" applyNumberFormat="1" applyFont="1" applyBorder="1" applyAlignment="1">
      <alignment horizontal="left"/>
    </xf>
    <xf numFmtId="2" fontId="8" fillId="34" borderId="11" xfId="0" applyNumberFormat="1" applyFont="1" applyFill="1" applyBorder="1" applyAlignment="1">
      <alignment horizontal="left"/>
    </xf>
    <xf numFmtId="2" fontId="0" fillId="0" borderId="0" xfId="0" applyNumberFormat="1" applyAlignment="1">
      <alignment/>
    </xf>
    <xf numFmtId="2" fontId="8" fillId="0" borderId="20" xfId="0" applyNumberFormat="1" applyFont="1" applyBorder="1" applyAlignment="1">
      <alignment horizontal="left"/>
    </xf>
    <xf numFmtId="2" fontId="8" fillId="0" borderId="22" xfId="0" applyNumberFormat="1" applyFont="1" applyBorder="1" applyAlignment="1">
      <alignment horizontal="left"/>
    </xf>
    <xf numFmtId="2" fontId="8" fillId="0" borderId="20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8" xfId="0" applyFont="1" applyBorder="1" applyAlignment="1">
      <alignment horizontal="center"/>
    </xf>
    <xf numFmtId="0" fontId="21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0" borderId="18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9" fillId="0" borderId="24" xfId="0" applyFont="1" applyBorder="1" applyAlignment="1">
      <alignment horizontal="left"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29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32"/>
  <sheetViews>
    <sheetView tabSelected="1" zoomScale="80" zoomScaleNormal="80" zoomScalePageLayoutView="0" workbookViewId="0" topLeftCell="A34">
      <selection activeCell="V14" sqref="V14"/>
    </sheetView>
  </sheetViews>
  <sheetFormatPr defaultColWidth="9.00390625" defaultRowHeight="12.75"/>
  <cols>
    <col min="1" max="1" width="8.125" style="0" customWidth="1"/>
    <col min="2" max="2" width="37.625" style="0" customWidth="1"/>
    <col min="3" max="3" width="8.25390625" style="0" customWidth="1"/>
    <col min="4" max="5" width="6.375" style="0" customWidth="1"/>
    <col min="6" max="6" width="6.625" style="0" customWidth="1"/>
    <col min="7" max="7" width="6.00390625" style="0" customWidth="1"/>
    <col min="8" max="8" width="7.125" style="0" customWidth="1"/>
    <col min="9" max="9" width="5.75390625" style="0" customWidth="1"/>
    <col min="10" max="10" width="6.75390625" style="0" customWidth="1"/>
    <col min="11" max="11" width="7.25390625" style="0" customWidth="1"/>
    <col min="12" max="12" width="7.00390625" style="0" customWidth="1"/>
    <col min="13" max="13" width="7.625" style="0" customWidth="1"/>
    <col min="14" max="14" width="6.875" style="0" customWidth="1"/>
    <col min="15" max="15" width="7.00390625" style="0" customWidth="1"/>
    <col min="16" max="16" width="6.125" style="0" customWidth="1"/>
    <col min="17" max="17" width="5.75390625" style="0" customWidth="1"/>
    <col min="18" max="18" width="8.00390625" style="0" customWidth="1"/>
    <col min="19" max="19" width="8.25390625" style="0" customWidth="1"/>
    <col min="20" max="20" width="9.625" style="0" customWidth="1"/>
    <col min="21" max="21" width="6.75390625" style="0" customWidth="1"/>
    <col min="22" max="22" width="12.25390625" style="0" customWidth="1"/>
    <col min="23" max="23" width="9.75390625" style="0" customWidth="1"/>
    <col min="24" max="24" width="5.875" style="0" customWidth="1"/>
    <col min="25" max="25" width="7.875" style="0" customWidth="1"/>
    <col min="26" max="26" width="6.75390625" style="0" customWidth="1"/>
    <col min="27" max="27" width="8.25390625" style="0" customWidth="1"/>
    <col min="28" max="28" width="6.125" style="0" customWidth="1"/>
  </cols>
  <sheetData>
    <row r="2" ht="18.75">
      <c r="F2" s="115" t="s">
        <v>281</v>
      </c>
    </row>
    <row r="3" ht="18.75">
      <c r="C3" s="115" t="s">
        <v>282</v>
      </c>
    </row>
    <row r="4" ht="18.75">
      <c r="C4" s="115" t="s">
        <v>283</v>
      </c>
    </row>
    <row r="5" ht="18.75">
      <c r="C5" s="115"/>
    </row>
    <row r="6" spans="2:22" ht="12.75">
      <c r="B6" t="s">
        <v>266</v>
      </c>
      <c r="J6" t="s">
        <v>266</v>
      </c>
      <c r="V6" t="s">
        <v>267</v>
      </c>
    </row>
    <row r="7" spans="2:22" ht="12.75">
      <c r="B7" t="s">
        <v>270</v>
      </c>
      <c r="J7" t="s">
        <v>284</v>
      </c>
      <c r="V7" t="s">
        <v>268</v>
      </c>
    </row>
    <row r="8" spans="2:22" ht="12.75">
      <c r="B8" t="s">
        <v>271</v>
      </c>
      <c r="J8" t="s">
        <v>285</v>
      </c>
      <c r="V8" t="s">
        <v>269</v>
      </c>
    </row>
    <row r="9" spans="2:23" ht="12.75">
      <c r="B9" t="s">
        <v>272</v>
      </c>
      <c r="V9" t="s">
        <v>276</v>
      </c>
      <c r="W9">
        <v>2019</v>
      </c>
    </row>
    <row r="10" spans="2:22" ht="12.75">
      <c r="B10" t="s">
        <v>273</v>
      </c>
      <c r="V10" t="s">
        <v>279</v>
      </c>
    </row>
    <row r="11" spans="2:22" ht="12.75">
      <c r="B11" t="s">
        <v>274</v>
      </c>
      <c r="V11" t="s">
        <v>278</v>
      </c>
    </row>
    <row r="12" ht="12.75">
      <c r="B12" t="s">
        <v>275</v>
      </c>
    </row>
    <row r="13" ht="12.75">
      <c r="B13" t="s">
        <v>277</v>
      </c>
    </row>
    <row r="15" spans="1:28" ht="30.75" customHeight="1">
      <c r="A15" s="138" t="s">
        <v>280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</row>
    <row r="16" spans="1:28" ht="13.5" customHeight="1">
      <c r="A16" s="133" t="s">
        <v>0</v>
      </c>
      <c r="B16" s="135" t="s">
        <v>1</v>
      </c>
      <c r="C16" s="133" t="s">
        <v>2</v>
      </c>
      <c r="D16" s="133"/>
      <c r="E16" s="133" t="s">
        <v>3</v>
      </c>
      <c r="F16" s="133"/>
      <c r="G16" s="133"/>
      <c r="H16" s="133"/>
      <c r="I16" s="139" t="s">
        <v>4</v>
      </c>
      <c r="J16" s="139"/>
      <c r="K16" s="139"/>
      <c r="L16" s="139"/>
      <c r="M16" s="133" t="s">
        <v>3</v>
      </c>
      <c r="N16" s="133"/>
      <c r="O16" s="133"/>
      <c r="P16" s="133"/>
      <c r="Q16" s="139" t="s">
        <v>4</v>
      </c>
      <c r="R16" s="139"/>
      <c r="S16" s="139"/>
      <c r="T16" s="139"/>
      <c r="U16" s="133" t="s">
        <v>3</v>
      </c>
      <c r="V16" s="133"/>
      <c r="W16" s="133"/>
      <c r="X16" s="133"/>
      <c r="Y16" s="133" t="s">
        <v>4</v>
      </c>
      <c r="Z16" s="133"/>
      <c r="AA16" s="133"/>
      <c r="AB16" s="133"/>
    </row>
    <row r="17" spans="1:256" s="1" customFormat="1" ht="24.75" customHeight="1">
      <c r="A17" s="133"/>
      <c r="B17" s="136"/>
      <c r="C17" s="133"/>
      <c r="D17" s="133"/>
      <c r="E17" s="133" t="s">
        <v>5</v>
      </c>
      <c r="F17" s="133"/>
      <c r="G17" s="133"/>
      <c r="H17" s="134" t="s">
        <v>6</v>
      </c>
      <c r="I17" s="133" t="s">
        <v>5</v>
      </c>
      <c r="J17" s="133"/>
      <c r="K17" s="133"/>
      <c r="L17" s="140" t="s">
        <v>6</v>
      </c>
      <c r="M17" s="119" t="s">
        <v>33</v>
      </c>
      <c r="N17" s="119"/>
      <c r="O17" s="119"/>
      <c r="P17" s="119"/>
      <c r="Q17" s="119" t="s">
        <v>33</v>
      </c>
      <c r="R17" s="119"/>
      <c r="S17" s="119"/>
      <c r="T17" s="119"/>
      <c r="U17" s="134" t="s">
        <v>34</v>
      </c>
      <c r="V17" s="134"/>
      <c r="W17" s="134"/>
      <c r="X17" s="134"/>
      <c r="Y17" s="134" t="s">
        <v>34</v>
      </c>
      <c r="Z17" s="134"/>
      <c r="AA17" s="134"/>
      <c r="AB17" s="134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29.25" customHeight="1">
      <c r="A18" s="133"/>
      <c r="B18" s="137"/>
      <c r="C18" s="4" t="s">
        <v>7</v>
      </c>
      <c r="D18" s="5" t="s">
        <v>8</v>
      </c>
      <c r="E18" s="6" t="s">
        <v>9</v>
      </c>
      <c r="F18" s="6" t="s">
        <v>10</v>
      </c>
      <c r="G18" s="6" t="s">
        <v>11</v>
      </c>
      <c r="H18" s="134"/>
      <c r="I18" s="6" t="s">
        <v>9</v>
      </c>
      <c r="J18" s="6" t="s">
        <v>10</v>
      </c>
      <c r="K18" s="6" t="s">
        <v>11</v>
      </c>
      <c r="L18" s="140"/>
      <c r="M18" s="7" t="s">
        <v>35</v>
      </c>
      <c r="N18" s="7" t="s">
        <v>36</v>
      </c>
      <c r="O18" s="7" t="s">
        <v>37</v>
      </c>
      <c r="P18" s="7" t="s">
        <v>38</v>
      </c>
      <c r="Q18" s="7" t="s">
        <v>35</v>
      </c>
      <c r="R18" s="7" t="s">
        <v>36</v>
      </c>
      <c r="S18" s="7" t="s">
        <v>37</v>
      </c>
      <c r="T18" s="7" t="s">
        <v>38</v>
      </c>
      <c r="U18" s="7" t="s">
        <v>39</v>
      </c>
      <c r="V18" s="7" t="s">
        <v>40</v>
      </c>
      <c r="W18" s="7" t="s">
        <v>41</v>
      </c>
      <c r="X18" s="7" t="s">
        <v>42</v>
      </c>
      <c r="Y18" s="7" t="s">
        <v>39</v>
      </c>
      <c r="Z18" s="7" t="s">
        <v>40</v>
      </c>
      <c r="AA18" s="7" t="s">
        <v>41</v>
      </c>
      <c r="AB18" s="7" t="s">
        <v>42</v>
      </c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17.25" customHeight="1">
      <c r="A19" s="141" t="s">
        <v>105</v>
      </c>
      <c r="B19" s="141"/>
      <c r="C19" s="141"/>
      <c r="D19" s="141"/>
      <c r="E19" s="141"/>
      <c r="F19" s="141"/>
      <c r="G19" s="141"/>
      <c r="H19" s="141"/>
      <c r="I19" s="2"/>
      <c r="J19" s="2"/>
      <c r="K19" s="2"/>
      <c r="L19" s="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17.25" customHeight="1">
      <c r="A20" s="142" t="s">
        <v>12</v>
      </c>
      <c r="B20" s="142"/>
      <c r="C20" s="142"/>
      <c r="D20" s="142"/>
      <c r="E20" s="18"/>
      <c r="F20" s="18"/>
      <c r="G20" s="18"/>
      <c r="H20" s="19"/>
      <c r="I20" s="2"/>
      <c r="J20" s="2"/>
      <c r="K20" s="2"/>
      <c r="L20" s="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13.5" customHeight="1">
      <c r="A21" s="9">
        <v>297</v>
      </c>
      <c r="B21" s="9" t="s">
        <v>46</v>
      </c>
      <c r="C21" s="20">
        <v>150</v>
      </c>
      <c r="D21" s="20">
        <v>200</v>
      </c>
      <c r="E21" s="63">
        <v>6.1</v>
      </c>
      <c r="F21" s="63">
        <v>2.9</v>
      </c>
      <c r="G21" s="63">
        <v>9.2</v>
      </c>
      <c r="H21" s="63">
        <v>218</v>
      </c>
      <c r="I21" s="63">
        <v>6.9</v>
      </c>
      <c r="J21" s="63">
        <v>3.4</v>
      </c>
      <c r="K21" s="63">
        <v>14.5</v>
      </c>
      <c r="L21" s="64">
        <v>310</v>
      </c>
      <c r="M21" s="21">
        <v>0.045</v>
      </c>
      <c r="N21" s="21">
        <v>0</v>
      </c>
      <c r="O21" s="21">
        <v>0.09</v>
      </c>
      <c r="P21" s="21">
        <v>1.8</v>
      </c>
      <c r="Q21" s="21">
        <v>0.064</v>
      </c>
      <c r="R21" s="21">
        <v>0</v>
      </c>
      <c r="S21" s="21">
        <v>0.12</v>
      </c>
      <c r="T21" s="21">
        <v>2.4</v>
      </c>
      <c r="U21" s="21">
        <v>29.2</v>
      </c>
      <c r="V21" s="21">
        <v>58.5</v>
      </c>
      <c r="W21" s="21">
        <v>9.75</v>
      </c>
      <c r="X21" s="21">
        <v>1.05</v>
      </c>
      <c r="Y21" s="21">
        <v>39</v>
      </c>
      <c r="Z21" s="21">
        <v>78</v>
      </c>
      <c r="AA21" s="21">
        <v>13</v>
      </c>
      <c r="AB21" s="21">
        <v>1.4</v>
      </c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13.5" customHeight="1">
      <c r="A22" s="9"/>
      <c r="B22" s="9" t="s">
        <v>163</v>
      </c>
      <c r="C22" s="20">
        <v>51</v>
      </c>
      <c r="D22" s="20">
        <v>68</v>
      </c>
      <c r="E22" s="63"/>
      <c r="F22" s="63"/>
      <c r="G22" s="63"/>
      <c r="H22" s="64"/>
      <c r="I22" s="63"/>
      <c r="J22" s="63"/>
      <c r="K22" s="63"/>
      <c r="L22" s="64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13.5" customHeight="1">
      <c r="A23" s="9"/>
      <c r="B23" s="9" t="s">
        <v>164</v>
      </c>
      <c r="C23" s="20">
        <v>7</v>
      </c>
      <c r="D23" s="20">
        <v>9</v>
      </c>
      <c r="E23" s="63"/>
      <c r="F23" s="63"/>
      <c r="G23" s="63"/>
      <c r="H23" s="64"/>
      <c r="I23" s="63"/>
      <c r="J23" s="63"/>
      <c r="K23" s="63"/>
      <c r="L23" s="64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13.5" customHeight="1">
      <c r="A24" s="9"/>
      <c r="B24" s="9" t="s">
        <v>165</v>
      </c>
      <c r="C24" s="20">
        <v>24.75</v>
      </c>
      <c r="D24" s="20">
        <v>26</v>
      </c>
      <c r="E24" s="63"/>
      <c r="F24" s="63"/>
      <c r="G24" s="63"/>
      <c r="H24" s="64"/>
      <c r="I24" s="63"/>
      <c r="J24" s="63"/>
      <c r="K24" s="63"/>
      <c r="L24" s="64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13.5" customHeight="1">
      <c r="A25" s="9"/>
      <c r="B25" s="9" t="s">
        <v>13</v>
      </c>
      <c r="C25" s="20">
        <v>24.75</v>
      </c>
      <c r="D25" s="20">
        <v>33</v>
      </c>
      <c r="E25" s="63"/>
      <c r="F25" s="63"/>
      <c r="G25" s="63"/>
      <c r="H25" s="64"/>
      <c r="I25" s="63"/>
      <c r="J25" s="63"/>
      <c r="K25" s="63"/>
      <c r="L25" s="64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13.5" customHeight="1">
      <c r="A26" s="9"/>
      <c r="B26" s="9" t="s">
        <v>166</v>
      </c>
      <c r="C26" s="20">
        <v>2</v>
      </c>
      <c r="D26" s="20">
        <v>3</v>
      </c>
      <c r="E26" s="63"/>
      <c r="F26" s="63"/>
      <c r="G26" s="63"/>
      <c r="H26" s="64"/>
      <c r="I26" s="63"/>
      <c r="J26" s="63"/>
      <c r="K26" s="63"/>
      <c r="L26" s="64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8" ht="12.75" customHeight="1">
      <c r="A27" s="9">
        <v>108</v>
      </c>
      <c r="B27" s="29" t="s">
        <v>16</v>
      </c>
      <c r="C27" s="54">
        <v>40</v>
      </c>
      <c r="D27" s="54">
        <v>60</v>
      </c>
      <c r="E27" s="62">
        <v>3.04</v>
      </c>
      <c r="F27" s="62">
        <v>0.32</v>
      </c>
      <c r="G27" s="62">
        <v>19.68</v>
      </c>
      <c r="H27" s="63">
        <v>94</v>
      </c>
      <c r="I27" s="62">
        <v>3.8</v>
      </c>
      <c r="J27" s="62">
        <v>0.4</v>
      </c>
      <c r="K27" s="62">
        <v>26.5</v>
      </c>
      <c r="L27" s="64">
        <v>117.5</v>
      </c>
      <c r="M27" s="21">
        <v>0.04</v>
      </c>
      <c r="N27" s="21">
        <v>0</v>
      </c>
      <c r="O27" s="21">
        <v>0</v>
      </c>
      <c r="P27" s="21">
        <v>0.45</v>
      </c>
      <c r="Q27" s="21">
        <v>0.05</v>
      </c>
      <c r="R27" s="21">
        <v>0</v>
      </c>
      <c r="S27" s="21">
        <v>0</v>
      </c>
      <c r="T27" s="21">
        <v>0.5</v>
      </c>
      <c r="U27" s="21">
        <v>8</v>
      </c>
      <c r="V27" s="21">
        <v>26</v>
      </c>
      <c r="W27" s="21">
        <v>5.6</v>
      </c>
      <c r="X27" s="21">
        <v>0.5</v>
      </c>
      <c r="Y27" s="21">
        <v>10</v>
      </c>
      <c r="Z27" s="21">
        <v>32.5</v>
      </c>
      <c r="AA27" s="21">
        <v>7</v>
      </c>
      <c r="AB27" s="21">
        <v>0.5</v>
      </c>
    </row>
    <row r="28" spans="1:28" ht="12.75" customHeight="1">
      <c r="A28" s="17"/>
      <c r="B28" s="17" t="s">
        <v>17</v>
      </c>
      <c r="C28" s="31">
        <v>10</v>
      </c>
      <c r="D28" s="31">
        <v>10</v>
      </c>
      <c r="E28" s="62">
        <v>3.3</v>
      </c>
      <c r="F28" s="62">
        <v>1.3</v>
      </c>
      <c r="G28" s="62">
        <v>0</v>
      </c>
      <c r="H28" s="63">
        <v>25.4</v>
      </c>
      <c r="I28" s="62">
        <v>3.3</v>
      </c>
      <c r="J28" s="62">
        <v>1.3</v>
      </c>
      <c r="K28" s="62">
        <v>0</v>
      </c>
      <c r="L28" s="63">
        <v>25.4</v>
      </c>
      <c r="M28" s="21">
        <v>0.004</v>
      </c>
      <c r="N28" s="21">
        <v>0.07</v>
      </c>
      <c r="O28" s="21">
        <v>28.8</v>
      </c>
      <c r="P28" s="21">
        <v>0.05</v>
      </c>
      <c r="Q28" s="21">
        <v>0.004</v>
      </c>
      <c r="R28" s="21">
        <v>0.07</v>
      </c>
      <c r="S28" s="21">
        <v>28.8</v>
      </c>
      <c r="T28" s="21">
        <v>0.05</v>
      </c>
      <c r="U28" s="21">
        <v>88</v>
      </c>
      <c r="V28" s="21">
        <v>50</v>
      </c>
      <c r="W28" s="21">
        <v>3.5</v>
      </c>
      <c r="X28" s="21">
        <v>0.1</v>
      </c>
      <c r="Y28" s="21">
        <v>88</v>
      </c>
      <c r="Z28" s="21">
        <v>50</v>
      </c>
      <c r="AA28" s="21">
        <v>3.5</v>
      </c>
      <c r="AB28" s="21">
        <v>0.1</v>
      </c>
    </row>
    <row r="29" spans="1:28" ht="12.75" customHeight="1">
      <c r="A29" s="17"/>
      <c r="B29" s="17" t="s">
        <v>164</v>
      </c>
      <c r="C29" s="31">
        <v>10</v>
      </c>
      <c r="D29" s="31">
        <v>10</v>
      </c>
      <c r="E29" s="62">
        <v>0.1</v>
      </c>
      <c r="F29" s="62">
        <v>7.3</v>
      </c>
      <c r="G29" s="62">
        <v>0.1</v>
      </c>
      <c r="H29" s="63">
        <v>66.2</v>
      </c>
      <c r="I29" s="62">
        <v>0.1</v>
      </c>
      <c r="J29" s="62">
        <v>7.3</v>
      </c>
      <c r="K29" s="62">
        <v>0.1</v>
      </c>
      <c r="L29" s="63">
        <v>66.2</v>
      </c>
      <c r="M29" s="21">
        <v>0</v>
      </c>
      <c r="N29" s="21">
        <v>0</v>
      </c>
      <c r="O29" s="21">
        <v>84</v>
      </c>
      <c r="P29" s="21">
        <v>0.28</v>
      </c>
      <c r="Q29" s="21">
        <v>0</v>
      </c>
      <c r="R29" s="21">
        <v>0</v>
      </c>
      <c r="S29" s="21">
        <v>84</v>
      </c>
      <c r="T29" s="21">
        <v>0.28</v>
      </c>
      <c r="U29" s="21">
        <v>0.4</v>
      </c>
      <c r="V29" s="21">
        <v>0.3</v>
      </c>
      <c r="W29" s="21">
        <v>0</v>
      </c>
      <c r="X29" s="21">
        <v>0</v>
      </c>
      <c r="Y29" s="21">
        <v>0.4</v>
      </c>
      <c r="Z29" s="21">
        <v>0.3</v>
      </c>
      <c r="AA29" s="21">
        <v>0</v>
      </c>
      <c r="AB29" s="21">
        <v>0</v>
      </c>
    </row>
    <row r="30" spans="1:28" ht="12.75" customHeight="1">
      <c r="A30" s="9">
        <v>493</v>
      </c>
      <c r="B30" s="9" t="s">
        <v>125</v>
      </c>
      <c r="C30" s="9">
        <v>200</v>
      </c>
      <c r="D30" s="9">
        <v>200</v>
      </c>
      <c r="E30" s="63">
        <v>0.1</v>
      </c>
      <c r="F30" s="63">
        <v>0</v>
      </c>
      <c r="G30" s="63">
        <v>15</v>
      </c>
      <c r="H30" s="64">
        <v>60</v>
      </c>
      <c r="I30" s="63">
        <v>0.1</v>
      </c>
      <c r="J30" s="63">
        <v>0</v>
      </c>
      <c r="K30" s="63">
        <v>15</v>
      </c>
      <c r="L30" s="64">
        <v>60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11</v>
      </c>
      <c r="V30" s="21">
        <v>3</v>
      </c>
      <c r="W30" s="21">
        <v>1</v>
      </c>
      <c r="X30" s="21">
        <v>0.3</v>
      </c>
      <c r="Y30" s="21">
        <v>11</v>
      </c>
      <c r="Z30" s="21">
        <v>3</v>
      </c>
      <c r="AA30" s="21">
        <v>1</v>
      </c>
      <c r="AB30" s="21">
        <v>0.3</v>
      </c>
    </row>
    <row r="31" spans="1:28" ht="12.75" customHeight="1">
      <c r="A31" s="9"/>
      <c r="B31" s="9" t="s">
        <v>112</v>
      </c>
      <c r="C31" s="9">
        <v>0.35</v>
      </c>
      <c r="D31" s="9">
        <v>0.35</v>
      </c>
      <c r="E31" s="62"/>
      <c r="F31" s="62"/>
      <c r="G31" s="62"/>
      <c r="H31" s="64"/>
      <c r="I31" s="62"/>
      <c r="J31" s="62"/>
      <c r="K31" s="62"/>
      <c r="L31" s="64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</row>
    <row r="32" spans="1:28" ht="12.75" customHeight="1">
      <c r="A32" s="9"/>
      <c r="B32" s="9" t="s">
        <v>14</v>
      </c>
      <c r="C32" s="9">
        <v>10</v>
      </c>
      <c r="D32" s="9">
        <v>15</v>
      </c>
      <c r="E32" s="62"/>
      <c r="F32" s="62"/>
      <c r="G32" s="62"/>
      <c r="H32" s="64"/>
      <c r="I32" s="62"/>
      <c r="J32" s="62"/>
      <c r="K32" s="62"/>
      <c r="L32" s="64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</row>
    <row r="33" spans="1:256" s="1" customFormat="1" ht="13.5" customHeight="1">
      <c r="A33" s="2"/>
      <c r="B33" s="130" t="s">
        <v>18</v>
      </c>
      <c r="C33" s="131"/>
      <c r="D33" s="132"/>
      <c r="E33" s="66">
        <f aca="true" t="shared" si="0" ref="E33:AB33">E21+E148+E27+E29+E28+E30</f>
        <v>12.739999999999997</v>
      </c>
      <c r="F33" s="66">
        <f t="shared" si="0"/>
        <v>11.82</v>
      </c>
      <c r="G33" s="66">
        <f t="shared" si="0"/>
        <v>58.98</v>
      </c>
      <c r="H33" s="66">
        <f t="shared" si="0"/>
        <v>523.5999999999999</v>
      </c>
      <c r="I33" s="66">
        <f t="shared" si="0"/>
        <v>14.299999999999999</v>
      </c>
      <c r="J33" s="66">
        <f t="shared" si="0"/>
        <v>12.4</v>
      </c>
      <c r="K33" s="66">
        <f t="shared" si="0"/>
        <v>71.1</v>
      </c>
      <c r="L33" s="66">
        <f t="shared" si="0"/>
        <v>639.1</v>
      </c>
      <c r="M33" s="66">
        <f t="shared" si="0"/>
        <v>0.089</v>
      </c>
      <c r="N33" s="66">
        <f t="shared" si="0"/>
        <v>0.07</v>
      </c>
      <c r="O33" s="66">
        <f t="shared" si="0"/>
        <v>112.89</v>
      </c>
      <c r="P33" s="66">
        <f t="shared" si="0"/>
        <v>2.58</v>
      </c>
      <c r="Q33" s="66">
        <f t="shared" si="0"/>
        <v>0.11800000000000001</v>
      </c>
      <c r="R33" s="66">
        <f t="shared" si="0"/>
        <v>0.07</v>
      </c>
      <c r="S33" s="66">
        <f t="shared" si="0"/>
        <v>112.92</v>
      </c>
      <c r="T33" s="66">
        <f t="shared" si="0"/>
        <v>3.2299999999999995</v>
      </c>
      <c r="U33" s="66">
        <f t="shared" si="0"/>
        <v>147.6</v>
      </c>
      <c r="V33" s="66">
        <f t="shared" si="0"/>
        <v>140.8</v>
      </c>
      <c r="W33" s="66">
        <f t="shared" si="0"/>
        <v>20.85</v>
      </c>
      <c r="X33" s="66">
        <f t="shared" si="0"/>
        <v>2.25</v>
      </c>
      <c r="Y33" s="66">
        <f t="shared" si="0"/>
        <v>159.4</v>
      </c>
      <c r="Z33" s="66">
        <f t="shared" si="0"/>
        <v>166.8</v>
      </c>
      <c r="AA33" s="66">
        <f t="shared" si="0"/>
        <v>25.5</v>
      </c>
      <c r="AB33" s="66">
        <f t="shared" si="0"/>
        <v>2.6</v>
      </c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13.5" customHeight="1">
      <c r="A34" s="119" t="s">
        <v>19</v>
      </c>
      <c r="B34" s="119"/>
      <c r="C34" s="119"/>
      <c r="D34" s="119"/>
      <c r="E34" s="67"/>
      <c r="F34" s="67"/>
      <c r="G34" s="67"/>
      <c r="H34" s="68"/>
      <c r="I34" s="69"/>
      <c r="J34" s="70"/>
      <c r="K34" s="69"/>
      <c r="L34" s="71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13.5" customHeight="1">
      <c r="A35" s="9">
        <v>150</v>
      </c>
      <c r="B35" s="9" t="s">
        <v>98</v>
      </c>
      <c r="C35" s="9">
        <v>200</v>
      </c>
      <c r="D35" s="9">
        <v>250</v>
      </c>
      <c r="E35" s="63">
        <v>5.7</v>
      </c>
      <c r="F35" s="63">
        <v>3.86</v>
      </c>
      <c r="G35" s="63">
        <v>13.5</v>
      </c>
      <c r="H35" s="64">
        <v>126</v>
      </c>
      <c r="I35" s="63">
        <v>7.3</v>
      </c>
      <c r="J35" s="63">
        <v>4.4</v>
      </c>
      <c r="K35" s="63">
        <v>17.5</v>
      </c>
      <c r="L35" s="64">
        <v>165</v>
      </c>
      <c r="M35" s="21">
        <v>0.14</v>
      </c>
      <c r="N35" s="21">
        <v>9.7</v>
      </c>
      <c r="O35" s="21">
        <v>0.036</v>
      </c>
      <c r="P35" s="21">
        <v>0.28</v>
      </c>
      <c r="Q35" s="21">
        <v>0.17</v>
      </c>
      <c r="R35" s="21">
        <v>12.1</v>
      </c>
      <c r="S35" s="21">
        <v>0.045</v>
      </c>
      <c r="T35" s="21">
        <v>0.35</v>
      </c>
      <c r="U35" s="21">
        <v>34.6</v>
      </c>
      <c r="V35" s="21">
        <v>148.2</v>
      </c>
      <c r="W35" s="21">
        <v>45.6</v>
      </c>
      <c r="X35" s="21">
        <v>1.26</v>
      </c>
      <c r="Y35" s="21">
        <v>43.2</v>
      </c>
      <c r="Z35" s="21">
        <v>185.2</v>
      </c>
      <c r="AA35" s="21">
        <v>57</v>
      </c>
      <c r="AB35" s="21">
        <v>1.57</v>
      </c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18" customHeight="1">
      <c r="A36" s="9"/>
      <c r="B36" s="9" t="s">
        <v>157</v>
      </c>
      <c r="C36" s="9">
        <v>61</v>
      </c>
      <c r="D36" s="9">
        <v>76.2</v>
      </c>
      <c r="E36" s="63"/>
      <c r="F36" s="63"/>
      <c r="G36" s="63"/>
      <c r="H36" s="64"/>
      <c r="I36" s="63"/>
      <c r="J36" s="63"/>
      <c r="K36" s="63"/>
      <c r="L36" s="6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17.25" customHeight="1">
      <c r="A37" s="9"/>
      <c r="B37" s="9" t="s">
        <v>20</v>
      </c>
      <c r="C37" s="9">
        <v>100</v>
      </c>
      <c r="D37" s="9">
        <v>120</v>
      </c>
      <c r="E37" s="63"/>
      <c r="F37" s="63"/>
      <c r="G37" s="63"/>
      <c r="H37" s="64"/>
      <c r="I37" s="63"/>
      <c r="J37" s="63"/>
      <c r="K37" s="63"/>
      <c r="L37" s="64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13.5" customHeight="1">
      <c r="A38" s="9"/>
      <c r="B38" s="9" t="s">
        <v>167</v>
      </c>
      <c r="C38" s="9">
        <v>10</v>
      </c>
      <c r="D38" s="9">
        <v>12.5</v>
      </c>
      <c r="E38" s="63"/>
      <c r="F38" s="63"/>
      <c r="G38" s="63"/>
      <c r="H38" s="64"/>
      <c r="I38" s="63"/>
      <c r="J38" s="63"/>
      <c r="K38" s="63"/>
      <c r="L38" s="64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13.5" customHeight="1">
      <c r="A39" s="9"/>
      <c r="B39" s="9" t="s">
        <v>120</v>
      </c>
      <c r="C39" s="9">
        <v>4.8</v>
      </c>
      <c r="D39" s="9">
        <v>6</v>
      </c>
      <c r="E39" s="63"/>
      <c r="F39" s="63"/>
      <c r="G39" s="63"/>
      <c r="H39" s="64"/>
      <c r="I39" s="63"/>
      <c r="J39" s="63"/>
      <c r="K39" s="63"/>
      <c r="L39" s="64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13.5" customHeight="1">
      <c r="A40" s="9"/>
      <c r="B40" s="9" t="s">
        <v>164</v>
      </c>
      <c r="C40" s="9">
        <v>4</v>
      </c>
      <c r="D40" s="9">
        <v>5</v>
      </c>
      <c r="E40" s="63"/>
      <c r="F40" s="63"/>
      <c r="G40" s="63"/>
      <c r="H40" s="64"/>
      <c r="I40" s="63"/>
      <c r="J40" s="63"/>
      <c r="K40" s="63"/>
      <c r="L40" s="64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13.5" customHeight="1">
      <c r="A41" s="12">
        <v>173</v>
      </c>
      <c r="B41" s="12" t="s">
        <v>30</v>
      </c>
      <c r="C41" s="12">
        <v>100</v>
      </c>
      <c r="D41" s="12">
        <v>100</v>
      </c>
      <c r="E41" s="63">
        <v>1.9</v>
      </c>
      <c r="F41" s="63">
        <v>4.5</v>
      </c>
      <c r="G41" s="63">
        <v>12.7</v>
      </c>
      <c r="H41" s="63">
        <v>102</v>
      </c>
      <c r="I41" s="63">
        <v>1.9</v>
      </c>
      <c r="J41" s="63">
        <v>4.5</v>
      </c>
      <c r="K41" s="63">
        <v>12.7</v>
      </c>
      <c r="L41" s="63">
        <v>102</v>
      </c>
      <c r="M41" s="21">
        <v>0.096</v>
      </c>
      <c r="N41" s="21">
        <v>13.9</v>
      </c>
      <c r="O41" s="21">
        <v>0.03</v>
      </c>
      <c r="P41" s="21">
        <v>0.1</v>
      </c>
      <c r="Q41" s="21">
        <v>0.096</v>
      </c>
      <c r="R41" s="21">
        <v>13.9</v>
      </c>
      <c r="S41" s="21">
        <v>0.03</v>
      </c>
      <c r="T41" s="21">
        <v>0.1</v>
      </c>
      <c r="U41" s="21">
        <v>11</v>
      </c>
      <c r="V41" s="21">
        <v>53</v>
      </c>
      <c r="W41" s="21">
        <v>20</v>
      </c>
      <c r="X41" s="21">
        <v>0.8</v>
      </c>
      <c r="Y41" s="21">
        <v>11</v>
      </c>
      <c r="Z41" s="21">
        <v>53</v>
      </c>
      <c r="AA41" s="21">
        <v>20</v>
      </c>
      <c r="AB41" s="21">
        <v>0.8</v>
      </c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13.5" customHeight="1">
      <c r="A42" s="12"/>
      <c r="B42" s="12" t="s">
        <v>20</v>
      </c>
      <c r="C42" s="12">
        <v>130</v>
      </c>
      <c r="D42" s="12">
        <v>130</v>
      </c>
      <c r="E42" s="63"/>
      <c r="F42" s="63"/>
      <c r="G42" s="63"/>
      <c r="H42" s="64"/>
      <c r="I42" s="63"/>
      <c r="J42" s="63"/>
      <c r="K42" s="63"/>
      <c r="L42" s="64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13.5" customHeight="1">
      <c r="A43" s="12"/>
      <c r="B43" s="12" t="s">
        <v>164</v>
      </c>
      <c r="C43" s="12">
        <v>2</v>
      </c>
      <c r="D43" s="12">
        <v>4.5</v>
      </c>
      <c r="E43" s="63"/>
      <c r="F43" s="63"/>
      <c r="G43" s="63"/>
      <c r="H43" s="64"/>
      <c r="I43" s="63"/>
      <c r="J43" s="63"/>
      <c r="K43" s="63"/>
      <c r="L43" s="64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13.5" customHeight="1">
      <c r="A44" s="12" t="s">
        <v>106</v>
      </c>
      <c r="B44" s="12" t="s">
        <v>109</v>
      </c>
      <c r="C44" s="12" t="s">
        <v>52</v>
      </c>
      <c r="D44" s="12" t="s">
        <v>52</v>
      </c>
      <c r="E44" s="72">
        <v>15</v>
      </c>
      <c r="F44" s="72">
        <v>9.8</v>
      </c>
      <c r="G44" s="72">
        <v>5.5</v>
      </c>
      <c r="H44" s="73">
        <v>156</v>
      </c>
      <c r="I44" s="72">
        <v>15.4</v>
      </c>
      <c r="J44" s="72">
        <v>9.8</v>
      </c>
      <c r="K44" s="72">
        <v>5.5</v>
      </c>
      <c r="L44" s="73">
        <v>156</v>
      </c>
      <c r="M44" s="21">
        <v>0.19</v>
      </c>
      <c r="N44" s="21">
        <v>10</v>
      </c>
      <c r="O44" s="21">
        <v>5.8</v>
      </c>
      <c r="P44" s="21">
        <v>0.8</v>
      </c>
      <c r="Q44" s="21">
        <v>0.19</v>
      </c>
      <c r="R44" s="21">
        <v>10</v>
      </c>
      <c r="S44" s="21">
        <v>5.8</v>
      </c>
      <c r="T44" s="21">
        <v>0.8</v>
      </c>
      <c r="U44" s="21">
        <v>25</v>
      </c>
      <c r="V44" s="21">
        <v>227</v>
      </c>
      <c r="W44" s="21">
        <v>13</v>
      </c>
      <c r="X44" s="21">
        <v>4.8</v>
      </c>
      <c r="Y44" s="21">
        <v>25</v>
      </c>
      <c r="Z44" s="21">
        <v>227</v>
      </c>
      <c r="AA44" s="21">
        <v>13</v>
      </c>
      <c r="AB44" s="21">
        <v>4.8</v>
      </c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13.5" customHeight="1">
      <c r="A45" s="12"/>
      <c r="B45" s="12" t="s">
        <v>107</v>
      </c>
      <c r="C45" s="12">
        <v>86</v>
      </c>
      <c r="D45" s="12">
        <v>86</v>
      </c>
      <c r="E45" s="74"/>
      <c r="F45" s="74"/>
      <c r="G45" s="74"/>
      <c r="H45" s="75"/>
      <c r="I45" s="76"/>
      <c r="J45" s="76"/>
      <c r="K45" s="76"/>
      <c r="L45" s="77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13.5" customHeight="1">
      <c r="A46" s="12"/>
      <c r="B46" s="12" t="s">
        <v>108</v>
      </c>
      <c r="C46" s="12">
        <v>4.25</v>
      </c>
      <c r="D46" s="12">
        <v>4.25</v>
      </c>
      <c r="E46" s="74"/>
      <c r="F46" s="74"/>
      <c r="G46" s="74"/>
      <c r="H46" s="75"/>
      <c r="I46" s="76"/>
      <c r="J46" s="76"/>
      <c r="K46" s="76"/>
      <c r="L46" s="77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13.5" customHeight="1">
      <c r="A47" s="12"/>
      <c r="B47" s="12" t="s">
        <v>164</v>
      </c>
      <c r="C47" s="12">
        <v>8.2</v>
      </c>
      <c r="D47" s="12">
        <v>10.5</v>
      </c>
      <c r="E47" s="74"/>
      <c r="F47" s="74"/>
      <c r="G47" s="74"/>
      <c r="H47" s="75"/>
      <c r="I47" s="76"/>
      <c r="J47" s="76"/>
      <c r="K47" s="76"/>
      <c r="L47" s="77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" customFormat="1" ht="13.5" customHeight="1">
      <c r="A48" s="12"/>
      <c r="B48" s="12" t="s">
        <v>29</v>
      </c>
      <c r="C48" s="12">
        <v>10</v>
      </c>
      <c r="D48" s="12">
        <v>10</v>
      </c>
      <c r="E48" s="74"/>
      <c r="F48" s="74"/>
      <c r="G48" s="74"/>
      <c r="H48" s="75"/>
      <c r="I48" s="76"/>
      <c r="J48" s="76"/>
      <c r="K48" s="76"/>
      <c r="L48" s="77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" customFormat="1" ht="13.5" customHeight="1">
      <c r="A49" s="12">
        <v>17</v>
      </c>
      <c r="B49" s="12" t="s">
        <v>53</v>
      </c>
      <c r="C49" s="12">
        <v>70</v>
      </c>
      <c r="D49" s="12">
        <v>70</v>
      </c>
      <c r="E49" s="72">
        <v>0.7</v>
      </c>
      <c r="F49" s="72">
        <v>10.1</v>
      </c>
      <c r="G49" s="72">
        <v>2</v>
      </c>
      <c r="H49" s="73">
        <v>102</v>
      </c>
      <c r="I49" s="72">
        <v>0.7</v>
      </c>
      <c r="J49" s="72">
        <v>10.1</v>
      </c>
      <c r="K49" s="72">
        <v>2</v>
      </c>
      <c r="L49" s="73">
        <v>102</v>
      </c>
      <c r="M49" s="21">
        <v>0.03</v>
      </c>
      <c r="N49" s="21">
        <v>5</v>
      </c>
      <c r="O49" s="21">
        <v>0</v>
      </c>
      <c r="P49" s="21">
        <v>4.5</v>
      </c>
      <c r="Q49" s="21">
        <v>0.03</v>
      </c>
      <c r="R49" s="21">
        <v>5</v>
      </c>
      <c r="S49" s="21">
        <v>0</v>
      </c>
      <c r="T49" s="21">
        <v>4.5</v>
      </c>
      <c r="U49" s="21">
        <v>18</v>
      </c>
      <c r="V49" s="21">
        <v>33</v>
      </c>
      <c r="W49" s="21">
        <v>13</v>
      </c>
      <c r="X49" s="21">
        <v>0.5</v>
      </c>
      <c r="Y49" s="21">
        <v>18</v>
      </c>
      <c r="Z49" s="21">
        <v>33</v>
      </c>
      <c r="AA49" s="21">
        <v>13</v>
      </c>
      <c r="AB49" s="21">
        <v>0.5</v>
      </c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" customFormat="1" ht="13.5" customHeight="1">
      <c r="A50" s="12"/>
      <c r="B50" s="12" t="s">
        <v>142</v>
      </c>
      <c r="C50" s="12">
        <v>84.8</v>
      </c>
      <c r="D50" s="12">
        <v>84.8</v>
      </c>
      <c r="E50" s="74"/>
      <c r="F50" s="74"/>
      <c r="G50" s="74"/>
      <c r="H50" s="75"/>
      <c r="I50" s="76"/>
      <c r="J50" s="76"/>
      <c r="K50" s="76"/>
      <c r="L50" s="77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" customFormat="1" ht="13.5" customHeight="1">
      <c r="A51" s="12"/>
      <c r="B51" s="12" t="s">
        <v>166</v>
      </c>
      <c r="C51" s="12">
        <v>8</v>
      </c>
      <c r="D51" s="12">
        <v>12</v>
      </c>
      <c r="E51" s="74"/>
      <c r="F51" s="74"/>
      <c r="G51" s="74"/>
      <c r="H51" s="75"/>
      <c r="I51" s="76"/>
      <c r="J51" s="76"/>
      <c r="K51" s="76"/>
      <c r="L51" s="77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" customFormat="1" ht="13.5" customHeight="1">
      <c r="A52" s="9" t="s">
        <v>202</v>
      </c>
      <c r="B52" s="12" t="s">
        <v>196</v>
      </c>
      <c r="C52" s="9">
        <v>200</v>
      </c>
      <c r="D52" s="9">
        <v>200</v>
      </c>
      <c r="E52" s="62">
        <v>0.1</v>
      </c>
      <c r="F52" s="62">
        <v>0.1</v>
      </c>
      <c r="G52" s="62">
        <v>29.2</v>
      </c>
      <c r="H52" s="78">
        <v>110.4</v>
      </c>
      <c r="I52" s="62">
        <v>0.1</v>
      </c>
      <c r="J52" s="62">
        <v>0.1</v>
      </c>
      <c r="K52" s="62">
        <v>29.2</v>
      </c>
      <c r="L52" s="78">
        <v>110.4</v>
      </c>
      <c r="M52" s="21">
        <v>0.004</v>
      </c>
      <c r="N52" s="21">
        <v>0.14</v>
      </c>
      <c r="O52" s="21">
        <v>4</v>
      </c>
      <c r="P52" s="21">
        <v>0</v>
      </c>
      <c r="Q52" s="21">
        <v>0.004</v>
      </c>
      <c r="R52" s="21">
        <v>0.14</v>
      </c>
      <c r="S52" s="21">
        <v>4</v>
      </c>
      <c r="T52" s="21">
        <v>0</v>
      </c>
      <c r="U52" s="21">
        <v>9.8</v>
      </c>
      <c r="V52" s="21">
        <v>8.6</v>
      </c>
      <c r="W52" s="21">
        <v>0.16</v>
      </c>
      <c r="X52" s="21">
        <v>0.2</v>
      </c>
      <c r="Y52" s="21">
        <v>9.8</v>
      </c>
      <c r="Z52" s="21">
        <v>8.6</v>
      </c>
      <c r="AA52" s="21">
        <v>0.16</v>
      </c>
      <c r="AB52" s="21">
        <v>0.2</v>
      </c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1" customFormat="1" ht="13.5" customHeight="1">
      <c r="A53" s="9"/>
      <c r="B53" s="9" t="s">
        <v>111</v>
      </c>
      <c r="C53" s="9">
        <v>32</v>
      </c>
      <c r="D53" s="9">
        <v>32</v>
      </c>
      <c r="E53" s="62"/>
      <c r="F53" s="62"/>
      <c r="G53" s="62"/>
      <c r="H53" s="78"/>
      <c r="I53" s="62"/>
      <c r="J53" s="62"/>
      <c r="K53" s="62"/>
      <c r="L53" s="64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1" customFormat="1" ht="13.5" customHeight="1">
      <c r="A54" s="9"/>
      <c r="B54" s="9" t="s">
        <v>14</v>
      </c>
      <c r="C54" s="9">
        <v>15</v>
      </c>
      <c r="D54" s="9">
        <v>15</v>
      </c>
      <c r="E54" s="62"/>
      <c r="F54" s="62"/>
      <c r="G54" s="62"/>
      <c r="H54" s="78"/>
      <c r="I54" s="62"/>
      <c r="J54" s="62"/>
      <c r="K54" s="62"/>
      <c r="L54" s="64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1" customFormat="1" ht="13.5" customHeight="1">
      <c r="A55" s="9"/>
      <c r="B55" s="9" t="s">
        <v>203</v>
      </c>
      <c r="C55" s="9">
        <v>8</v>
      </c>
      <c r="D55" s="9">
        <v>8</v>
      </c>
      <c r="E55" s="62"/>
      <c r="F55" s="62"/>
      <c r="G55" s="62"/>
      <c r="H55" s="78"/>
      <c r="I55" s="62"/>
      <c r="J55" s="62"/>
      <c r="K55" s="62"/>
      <c r="L55" s="64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1" customFormat="1" ht="13.5" customHeight="1">
      <c r="A56" s="9">
        <v>108</v>
      </c>
      <c r="B56" s="9" t="s">
        <v>16</v>
      </c>
      <c r="C56" s="9">
        <v>50</v>
      </c>
      <c r="D56" s="9">
        <v>60</v>
      </c>
      <c r="E56" s="62">
        <v>3.8</v>
      </c>
      <c r="F56" s="62">
        <v>0.4</v>
      </c>
      <c r="G56" s="62">
        <v>24.6</v>
      </c>
      <c r="H56" s="63">
        <v>117.5</v>
      </c>
      <c r="I56" s="63">
        <v>4.56</v>
      </c>
      <c r="J56" s="63">
        <v>0.48</v>
      </c>
      <c r="K56" s="63">
        <v>32.4</v>
      </c>
      <c r="L56" s="64">
        <v>141</v>
      </c>
      <c r="M56" s="21">
        <v>0.05</v>
      </c>
      <c r="N56" s="21">
        <v>0</v>
      </c>
      <c r="O56" s="21">
        <v>0</v>
      </c>
      <c r="P56" s="21">
        <v>0.5</v>
      </c>
      <c r="Q56" s="21">
        <v>0.06</v>
      </c>
      <c r="R56" s="21">
        <v>0</v>
      </c>
      <c r="S56" s="21">
        <v>0</v>
      </c>
      <c r="T56" s="21">
        <v>0.6</v>
      </c>
      <c r="U56" s="21">
        <v>10</v>
      </c>
      <c r="V56" s="21">
        <v>32.5</v>
      </c>
      <c r="W56" s="21">
        <v>7</v>
      </c>
      <c r="X56" s="21">
        <v>0.5</v>
      </c>
      <c r="Y56" s="21">
        <v>12</v>
      </c>
      <c r="Z56" s="21">
        <v>39</v>
      </c>
      <c r="AA56" s="21">
        <v>8.4</v>
      </c>
      <c r="AB56" s="21">
        <v>0.6</v>
      </c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1" customFormat="1" ht="13.5" customHeight="1">
      <c r="A57" s="9">
        <v>109</v>
      </c>
      <c r="B57" s="9" t="s">
        <v>23</v>
      </c>
      <c r="C57" s="9">
        <v>45</v>
      </c>
      <c r="D57" s="9">
        <v>70</v>
      </c>
      <c r="E57" s="63">
        <v>3.3</v>
      </c>
      <c r="F57" s="63">
        <v>0.6</v>
      </c>
      <c r="G57" s="63">
        <v>16.7</v>
      </c>
      <c r="H57" s="63">
        <v>87.9</v>
      </c>
      <c r="I57" s="63">
        <v>4.62</v>
      </c>
      <c r="J57" s="63">
        <v>7.3</v>
      </c>
      <c r="K57" s="63">
        <v>25.8</v>
      </c>
      <c r="L57" s="64">
        <v>121</v>
      </c>
      <c r="M57" s="21">
        <v>0.09</v>
      </c>
      <c r="N57" s="21">
        <v>0</v>
      </c>
      <c r="O57" s="21">
        <v>0</v>
      </c>
      <c r="P57" s="21">
        <v>0.7</v>
      </c>
      <c r="Q57" s="21">
        <v>0.12</v>
      </c>
      <c r="R57" s="21">
        <v>0</v>
      </c>
      <c r="S57" s="21">
        <v>0</v>
      </c>
      <c r="T57" s="21">
        <v>0.98</v>
      </c>
      <c r="U57" s="21">
        <v>17.5</v>
      </c>
      <c r="V57" s="21">
        <v>79</v>
      </c>
      <c r="W57" s="21">
        <v>23.5</v>
      </c>
      <c r="X57" s="21">
        <v>1.95</v>
      </c>
      <c r="Y57" s="21">
        <v>24.5</v>
      </c>
      <c r="Z57" s="21">
        <v>110.6</v>
      </c>
      <c r="AA57" s="21">
        <v>32.9</v>
      </c>
      <c r="AB57" s="21">
        <v>2.73</v>
      </c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1" customFormat="1" ht="13.5" customHeight="1">
      <c r="A58" s="9"/>
      <c r="B58" s="9" t="s">
        <v>113</v>
      </c>
      <c r="C58" s="9">
        <v>100</v>
      </c>
      <c r="D58" s="9">
        <v>100</v>
      </c>
      <c r="E58" s="63">
        <v>0.3</v>
      </c>
      <c r="F58" s="63">
        <v>0.4</v>
      </c>
      <c r="G58" s="63">
        <v>11.5</v>
      </c>
      <c r="H58" s="64">
        <v>48</v>
      </c>
      <c r="I58" s="63">
        <v>0.3</v>
      </c>
      <c r="J58" s="63">
        <v>0.4</v>
      </c>
      <c r="K58" s="63">
        <v>11.5</v>
      </c>
      <c r="L58" s="64">
        <v>48</v>
      </c>
      <c r="M58" s="79">
        <v>0</v>
      </c>
      <c r="N58" s="79">
        <v>4.6</v>
      </c>
      <c r="O58" s="79">
        <v>3</v>
      </c>
      <c r="P58" s="79">
        <v>0.2</v>
      </c>
      <c r="Q58" s="79">
        <v>0</v>
      </c>
      <c r="R58" s="79">
        <v>4.6</v>
      </c>
      <c r="S58" s="79">
        <v>3</v>
      </c>
      <c r="T58" s="79">
        <v>0.2</v>
      </c>
      <c r="U58" s="79">
        <v>6</v>
      </c>
      <c r="V58" s="79">
        <v>11</v>
      </c>
      <c r="W58" s="79">
        <v>5</v>
      </c>
      <c r="X58" s="79">
        <v>0.1</v>
      </c>
      <c r="Y58" s="79">
        <v>6</v>
      </c>
      <c r="Z58" s="79">
        <v>11</v>
      </c>
      <c r="AA58" s="79">
        <v>5</v>
      </c>
      <c r="AB58" s="79">
        <v>0.1</v>
      </c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8" ht="13.5" customHeight="1">
      <c r="A59" s="119" t="s">
        <v>24</v>
      </c>
      <c r="B59" s="119"/>
      <c r="C59" s="119"/>
      <c r="D59" s="119"/>
      <c r="E59" s="80">
        <f aca="true" t="shared" si="1" ref="E59:AB59">E35+E41+E44+E49+E52+E56+E57+E58</f>
        <v>30.800000000000004</v>
      </c>
      <c r="F59" s="80">
        <f t="shared" si="1"/>
        <v>29.759999999999998</v>
      </c>
      <c r="G59" s="80">
        <f t="shared" si="1"/>
        <v>115.7</v>
      </c>
      <c r="H59" s="80">
        <f t="shared" si="1"/>
        <v>849.8</v>
      </c>
      <c r="I59" s="80">
        <f t="shared" si="1"/>
        <v>34.879999999999995</v>
      </c>
      <c r="J59" s="80">
        <f t="shared" si="1"/>
        <v>37.080000000000005</v>
      </c>
      <c r="K59" s="80">
        <f t="shared" si="1"/>
        <v>136.60000000000002</v>
      </c>
      <c r="L59" s="80">
        <f t="shared" si="1"/>
        <v>945.4</v>
      </c>
      <c r="M59" s="80">
        <f t="shared" si="1"/>
        <v>0.6000000000000001</v>
      </c>
      <c r="N59" s="80">
        <f t="shared" si="1"/>
        <v>43.34</v>
      </c>
      <c r="O59" s="80">
        <f t="shared" si="1"/>
        <v>12.866</v>
      </c>
      <c r="P59" s="80">
        <f t="shared" si="1"/>
        <v>7.08</v>
      </c>
      <c r="Q59" s="80">
        <f t="shared" si="1"/>
        <v>0.67</v>
      </c>
      <c r="R59" s="80">
        <f t="shared" si="1"/>
        <v>45.74</v>
      </c>
      <c r="S59" s="80">
        <f t="shared" si="1"/>
        <v>12.875</v>
      </c>
      <c r="T59" s="80">
        <f t="shared" si="1"/>
        <v>7.53</v>
      </c>
      <c r="U59" s="80">
        <f t="shared" si="1"/>
        <v>131.89999999999998</v>
      </c>
      <c r="V59" s="80">
        <f t="shared" si="1"/>
        <v>592.3</v>
      </c>
      <c r="W59" s="80">
        <f t="shared" si="1"/>
        <v>127.25999999999999</v>
      </c>
      <c r="X59" s="80">
        <f t="shared" si="1"/>
        <v>10.109999999999998</v>
      </c>
      <c r="Y59" s="80">
        <f t="shared" si="1"/>
        <v>149.5</v>
      </c>
      <c r="Z59" s="80">
        <f t="shared" si="1"/>
        <v>667.4</v>
      </c>
      <c r="AA59" s="80">
        <f t="shared" si="1"/>
        <v>149.46</v>
      </c>
      <c r="AB59" s="80">
        <f t="shared" si="1"/>
        <v>11.3</v>
      </c>
    </row>
    <row r="60" spans="1:28" ht="13.5" customHeight="1">
      <c r="A60" s="119" t="s">
        <v>25</v>
      </c>
      <c r="B60" s="119"/>
      <c r="C60" s="119"/>
      <c r="D60" s="119"/>
      <c r="E60" s="81">
        <f aca="true" t="shared" si="2" ref="E60:AB60">E33+E59</f>
        <v>43.54</v>
      </c>
      <c r="F60" s="81">
        <f t="shared" si="2"/>
        <v>41.58</v>
      </c>
      <c r="G60" s="81">
        <f t="shared" si="2"/>
        <v>174.68</v>
      </c>
      <c r="H60" s="81">
        <f t="shared" si="2"/>
        <v>1373.3999999999999</v>
      </c>
      <c r="I60" s="81">
        <f t="shared" si="2"/>
        <v>49.17999999999999</v>
      </c>
      <c r="J60" s="81">
        <f t="shared" si="2"/>
        <v>49.480000000000004</v>
      </c>
      <c r="K60" s="81">
        <f t="shared" si="2"/>
        <v>207.70000000000002</v>
      </c>
      <c r="L60" s="81">
        <f t="shared" si="2"/>
        <v>1584.5</v>
      </c>
      <c r="M60" s="81">
        <f t="shared" si="2"/>
        <v>0.6890000000000001</v>
      </c>
      <c r="N60" s="81">
        <f t="shared" si="2"/>
        <v>43.410000000000004</v>
      </c>
      <c r="O60" s="81">
        <f t="shared" si="2"/>
        <v>125.756</v>
      </c>
      <c r="P60" s="81">
        <f t="shared" si="2"/>
        <v>9.66</v>
      </c>
      <c r="Q60" s="81">
        <f t="shared" si="2"/>
        <v>0.788</v>
      </c>
      <c r="R60" s="81">
        <f t="shared" si="2"/>
        <v>45.81</v>
      </c>
      <c r="S60" s="81">
        <f t="shared" si="2"/>
        <v>125.795</v>
      </c>
      <c r="T60" s="81">
        <f t="shared" si="2"/>
        <v>10.76</v>
      </c>
      <c r="U60" s="81">
        <f t="shared" si="2"/>
        <v>279.5</v>
      </c>
      <c r="V60" s="81">
        <f t="shared" si="2"/>
        <v>733.0999999999999</v>
      </c>
      <c r="W60" s="81">
        <f t="shared" si="2"/>
        <v>148.10999999999999</v>
      </c>
      <c r="X60" s="81">
        <f t="shared" si="2"/>
        <v>12.359999999999998</v>
      </c>
      <c r="Y60" s="81">
        <f t="shared" si="2"/>
        <v>308.9</v>
      </c>
      <c r="Z60" s="81">
        <f t="shared" si="2"/>
        <v>834.2</v>
      </c>
      <c r="AA60" s="81">
        <f t="shared" si="2"/>
        <v>174.96</v>
      </c>
      <c r="AB60" s="81">
        <f t="shared" si="2"/>
        <v>13.9</v>
      </c>
    </row>
    <row r="61" spans="1:28" ht="13.5" customHeight="1">
      <c r="A61" s="120" t="s">
        <v>45</v>
      </c>
      <c r="B61" s="121"/>
      <c r="C61" s="121"/>
      <c r="D61" s="121"/>
      <c r="E61" s="122"/>
      <c r="F61" s="13"/>
      <c r="G61" s="13"/>
      <c r="H61" s="13"/>
      <c r="I61" s="13"/>
      <c r="J61" s="13"/>
      <c r="K61" s="13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3"/>
      <c r="AB61" s="13"/>
    </row>
    <row r="62" spans="1:28" ht="12.75">
      <c r="A62" s="24">
        <v>235</v>
      </c>
      <c r="B62" s="28" t="s">
        <v>243</v>
      </c>
      <c r="C62" s="28">
        <v>150</v>
      </c>
      <c r="D62" s="28">
        <v>200</v>
      </c>
      <c r="E62" s="27">
        <v>3.8</v>
      </c>
      <c r="F62" s="27">
        <v>6.9</v>
      </c>
      <c r="G62" s="27">
        <v>9.9</v>
      </c>
      <c r="H62" s="27">
        <v>117.7</v>
      </c>
      <c r="I62" s="27">
        <v>5.1</v>
      </c>
      <c r="J62" s="27">
        <v>9.3</v>
      </c>
      <c r="K62" s="27">
        <v>13.2</v>
      </c>
      <c r="L62" s="27">
        <v>157</v>
      </c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3"/>
      <c r="AB62" s="13"/>
    </row>
    <row r="63" spans="1:28" ht="15" customHeight="1">
      <c r="A63" s="23">
        <v>22</v>
      </c>
      <c r="B63" s="23" t="s">
        <v>31</v>
      </c>
      <c r="C63" s="23">
        <v>100</v>
      </c>
      <c r="D63" s="23">
        <v>100</v>
      </c>
      <c r="E63" s="26">
        <v>1</v>
      </c>
      <c r="F63" s="26">
        <v>10.2</v>
      </c>
      <c r="G63" s="26">
        <v>3.5</v>
      </c>
      <c r="H63" s="26">
        <v>110</v>
      </c>
      <c r="I63" s="26">
        <v>1</v>
      </c>
      <c r="J63" s="26">
        <v>10.2</v>
      </c>
      <c r="K63" s="26">
        <v>3.5</v>
      </c>
      <c r="L63" s="26">
        <v>110</v>
      </c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3"/>
      <c r="AB63" s="13"/>
    </row>
    <row r="64" spans="1:28" ht="15" customHeight="1">
      <c r="A64" s="146" t="s">
        <v>114</v>
      </c>
      <c r="B64" s="146"/>
      <c r="C64" s="146"/>
      <c r="D64" s="146"/>
      <c r="E64" s="146"/>
      <c r="F64" s="146"/>
      <c r="G64" s="146"/>
      <c r="H64" s="146"/>
      <c r="I64" s="15"/>
      <c r="J64" s="15"/>
      <c r="K64" s="15"/>
      <c r="L64" s="16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5" customHeight="1">
      <c r="A65" s="142" t="s">
        <v>12</v>
      </c>
      <c r="B65" s="142"/>
      <c r="C65" s="142"/>
      <c r="D65" s="142"/>
      <c r="E65" s="84"/>
      <c r="F65" s="84"/>
      <c r="G65" s="84"/>
      <c r="H65" s="85"/>
      <c r="I65" s="65"/>
      <c r="J65" s="65"/>
      <c r="K65" s="65"/>
      <c r="L65" s="86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</row>
    <row r="66" spans="1:28" ht="15" customHeight="1">
      <c r="A66" s="9">
        <v>256</v>
      </c>
      <c r="B66" s="9" t="s">
        <v>61</v>
      </c>
      <c r="C66" s="20">
        <v>150</v>
      </c>
      <c r="D66" s="20">
        <v>200</v>
      </c>
      <c r="E66" s="63">
        <v>5.5</v>
      </c>
      <c r="F66" s="63">
        <v>3.5</v>
      </c>
      <c r="G66" s="63">
        <v>9.6</v>
      </c>
      <c r="H66" s="63">
        <v>198</v>
      </c>
      <c r="I66" s="63">
        <v>6.8</v>
      </c>
      <c r="J66" s="63">
        <v>4.2</v>
      </c>
      <c r="K66" s="63">
        <v>13.5</v>
      </c>
      <c r="L66" s="64">
        <v>264</v>
      </c>
      <c r="M66" s="21">
        <v>0.045</v>
      </c>
      <c r="N66" s="21">
        <v>0</v>
      </c>
      <c r="O66" s="21">
        <v>0.09</v>
      </c>
      <c r="P66" s="21">
        <v>1.8</v>
      </c>
      <c r="Q66" s="21">
        <v>0.064</v>
      </c>
      <c r="R66" s="21">
        <v>0</v>
      </c>
      <c r="S66" s="21">
        <v>0.12</v>
      </c>
      <c r="T66" s="21">
        <v>2.4</v>
      </c>
      <c r="U66" s="21">
        <v>29.2</v>
      </c>
      <c r="V66" s="21">
        <v>58.5</v>
      </c>
      <c r="W66" s="21">
        <v>9.75</v>
      </c>
      <c r="X66" s="21">
        <v>1.05</v>
      </c>
      <c r="Y66" s="21">
        <v>39</v>
      </c>
      <c r="Z66" s="21">
        <v>78</v>
      </c>
      <c r="AA66" s="21">
        <v>13</v>
      </c>
      <c r="AB66" s="21">
        <v>1.4</v>
      </c>
    </row>
    <row r="67" spans="1:28" ht="12.75">
      <c r="A67" s="9"/>
      <c r="B67" s="9" t="s">
        <v>115</v>
      </c>
      <c r="C67" s="20">
        <v>35</v>
      </c>
      <c r="D67" s="20">
        <v>40</v>
      </c>
      <c r="E67" s="63"/>
      <c r="F67" s="63"/>
      <c r="G67" s="63"/>
      <c r="H67" s="64"/>
      <c r="I67" s="63"/>
      <c r="J67" s="63"/>
      <c r="K67" s="63"/>
      <c r="L67" s="64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</row>
    <row r="68" spans="1:28" ht="12.75">
      <c r="A68" s="9"/>
      <c r="B68" s="9" t="s">
        <v>13</v>
      </c>
      <c r="C68" s="20">
        <v>79.5</v>
      </c>
      <c r="D68" s="20">
        <v>106</v>
      </c>
      <c r="E68" s="63"/>
      <c r="F68" s="63"/>
      <c r="G68" s="63"/>
      <c r="H68" s="64"/>
      <c r="I68" s="63"/>
      <c r="J68" s="63"/>
      <c r="K68" s="63"/>
      <c r="L68" s="64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</row>
    <row r="69" spans="1:28" ht="12.75">
      <c r="A69" s="9"/>
      <c r="B69" s="9" t="s">
        <v>164</v>
      </c>
      <c r="C69" s="20">
        <v>5</v>
      </c>
      <c r="D69" s="20">
        <v>10</v>
      </c>
      <c r="E69" s="63"/>
      <c r="F69" s="63"/>
      <c r="G69" s="63"/>
      <c r="H69" s="64"/>
      <c r="I69" s="63"/>
      <c r="J69" s="63"/>
      <c r="K69" s="63"/>
      <c r="L69" s="64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</row>
    <row r="70" spans="1:28" ht="13.5" customHeight="1">
      <c r="A70" s="9">
        <v>493</v>
      </c>
      <c r="B70" s="9" t="s">
        <v>116</v>
      </c>
      <c r="C70" s="9">
        <v>200</v>
      </c>
      <c r="D70" s="9">
        <v>200</v>
      </c>
      <c r="E70" s="63">
        <v>1.4</v>
      </c>
      <c r="F70" s="63">
        <v>1.6</v>
      </c>
      <c r="G70" s="63">
        <v>16.4</v>
      </c>
      <c r="H70" s="64">
        <v>86</v>
      </c>
      <c r="I70" s="63">
        <v>1.4</v>
      </c>
      <c r="J70" s="63">
        <v>1.6</v>
      </c>
      <c r="K70" s="63">
        <v>16.4</v>
      </c>
      <c r="L70" s="64">
        <v>86</v>
      </c>
      <c r="M70" s="21">
        <v>0.02</v>
      </c>
      <c r="N70" s="21">
        <v>0.8</v>
      </c>
      <c r="O70" s="21">
        <v>10</v>
      </c>
      <c r="P70" s="21">
        <v>0.04</v>
      </c>
      <c r="Q70" s="21">
        <v>0.02</v>
      </c>
      <c r="R70" s="21">
        <v>0.8</v>
      </c>
      <c r="S70" s="21">
        <v>10</v>
      </c>
      <c r="T70" s="21">
        <v>0.04</v>
      </c>
      <c r="U70" s="21">
        <v>65.8</v>
      </c>
      <c r="V70" s="21">
        <v>59.2</v>
      </c>
      <c r="W70" s="21">
        <v>16.2</v>
      </c>
      <c r="X70" s="21">
        <v>2</v>
      </c>
      <c r="Y70" s="21">
        <v>65.8</v>
      </c>
      <c r="Z70" s="21">
        <v>59.2</v>
      </c>
      <c r="AA70" s="21">
        <v>16.2</v>
      </c>
      <c r="AB70" s="21">
        <v>2</v>
      </c>
    </row>
    <row r="71" spans="1:28" ht="12.75" customHeight="1">
      <c r="A71" s="9"/>
      <c r="B71" s="9" t="s">
        <v>112</v>
      </c>
      <c r="C71" s="9">
        <v>0.35</v>
      </c>
      <c r="D71" s="9">
        <v>0.35</v>
      </c>
      <c r="E71" s="62"/>
      <c r="F71" s="62"/>
      <c r="G71" s="62"/>
      <c r="H71" s="64"/>
      <c r="I71" s="62"/>
      <c r="J71" s="62"/>
      <c r="K71" s="62"/>
      <c r="L71" s="64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</row>
    <row r="72" spans="1:28" ht="15" customHeight="1">
      <c r="A72" s="9"/>
      <c r="B72" s="9" t="s">
        <v>14</v>
      </c>
      <c r="C72" s="9">
        <v>10</v>
      </c>
      <c r="D72" s="9">
        <v>15</v>
      </c>
      <c r="E72" s="62"/>
      <c r="F72" s="62"/>
      <c r="G72" s="62"/>
      <c r="H72" s="64"/>
      <c r="I72" s="62"/>
      <c r="J72" s="62"/>
      <c r="K72" s="62"/>
      <c r="L72" s="64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</row>
    <row r="73" spans="1:28" ht="12.75" customHeight="1">
      <c r="A73" s="9"/>
      <c r="B73" s="9" t="s">
        <v>13</v>
      </c>
      <c r="C73" s="9">
        <v>100</v>
      </c>
      <c r="D73" s="9">
        <v>100</v>
      </c>
      <c r="E73" s="62"/>
      <c r="F73" s="62"/>
      <c r="G73" s="62"/>
      <c r="H73" s="64"/>
      <c r="I73" s="62"/>
      <c r="J73" s="62"/>
      <c r="K73" s="62"/>
      <c r="L73" s="64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</row>
    <row r="74" spans="1:28" ht="12.75" customHeight="1">
      <c r="A74" s="9">
        <v>108</v>
      </c>
      <c r="B74" s="9" t="s">
        <v>16</v>
      </c>
      <c r="C74" s="20">
        <v>40</v>
      </c>
      <c r="D74" s="20">
        <v>60</v>
      </c>
      <c r="E74" s="62">
        <v>3.04</v>
      </c>
      <c r="F74" s="62">
        <v>0.32</v>
      </c>
      <c r="G74" s="62">
        <v>19.68</v>
      </c>
      <c r="H74" s="63">
        <v>94</v>
      </c>
      <c r="I74" s="62">
        <v>3.8</v>
      </c>
      <c r="J74" s="62">
        <v>0.4</v>
      </c>
      <c r="K74" s="62">
        <v>26.5</v>
      </c>
      <c r="L74" s="64">
        <v>117.5</v>
      </c>
      <c r="M74" s="21">
        <v>0.04</v>
      </c>
      <c r="N74" s="21">
        <v>0</v>
      </c>
      <c r="O74" s="21">
        <v>0</v>
      </c>
      <c r="P74" s="21">
        <v>0.45</v>
      </c>
      <c r="Q74" s="21">
        <v>0.05</v>
      </c>
      <c r="R74" s="21">
        <v>0</v>
      </c>
      <c r="S74" s="21">
        <v>0</v>
      </c>
      <c r="T74" s="21">
        <v>0.5</v>
      </c>
      <c r="U74" s="21">
        <v>8</v>
      </c>
      <c r="V74" s="21">
        <v>26</v>
      </c>
      <c r="W74" s="21">
        <v>5.6</v>
      </c>
      <c r="X74" s="21">
        <v>0.5</v>
      </c>
      <c r="Y74" s="21">
        <v>10</v>
      </c>
      <c r="Z74" s="21">
        <v>32.5</v>
      </c>
      <c r="AA74" s="21">
        <v>7</v>
      </c>
      <c r="AB74" s="21">
        <v>0.5</v>
      </c>
    </row>
    <row r="75" spans="1:28" ht="12.75">
      <c r="A75" s="9"/>
      <c r="B75" s="17" t="s">
        <v>117</v>
      </c>
      <c r="C75" s="31">
        <v>10</v>
      </c>
      <c r="D75" s="31">
        <v>10</v>
      </c>
      <c r="E75" s="62">
        <v>0.1</v>
      </c>
      <c r="F75" s="62">
        <v>7.3</v>
      </c>
      <c r="G75" s="62">
        <v>0.1</v>
      </c>
      <c r="H75" s="63">
        <v>66.2</v>
      </c>
      <c r="I75" s="62">
        <v>0.1</v>
      </c>
      <c r="J75" s="62">
        <v>7.3</v>
      </c>
      <c r="K75" s="62">
        <v>0.1</v>
      </c>
      <c r="L75" s="63">
        <v>66.2</v>
      </c>
      <c r="M75" s="21">
        <v>0</v>
      </c>
      <c r="N75" s="21">
        <v>0</v>
      </c>
      <c r="O75" s="21">
        <v>84</v>
      </c>
      <c r="P75" s="21">
        <v>0.28</v>
      </c>
      <c r="Q75" s="21">
        <v>0</v>
      </c>
      <c r="R75" s="21">
        <v>0</v>
      </c>
      <c r="S75" s="21">
        <v>84</v>
      </c>
      <c r="T75" s="21">
        <v>0.28</v>
      </c>
      <c r="U75" s="21">
        <v>0.4</v>
      </c>
      <c r="V75" s="21">
        <v>0.3</v>
      </c>
      <c r="W75" s="21">
        <v>0</v>
      </c>
      <c r="X75" s="21">
        <v>0</v>
      </c>
      <c r="Y75" s="21">
        <v>0.4</v>
      </c>
      <c r="Z75" s="21">
        <v>0.3</v>
      </c>
      <c r="AA75" s="21">
        <v>0</v>
      </c>
      <c r="AB75" s="21">
        <v>0</v>
      </c>
    </row>
    <row r="76" spans="1:28" ht="12.75">
      <c r="A76" s="12" t="s">
        <v>198</v>
      </c>
      <c r="B76" s="17" t="s">
        <v>197</v>
      </c>
      <c r="C76" s="31">
        <v>40</v>
      </c>
      <c r="D76" s="31">
        <v>40</v>
      </c>
      <c r="E76" s="62">
        <v>5.1</v>
      </c>
      <c r="F76" s="62">
        <v>4.6</v>
      </c>
      <c r="G76" s="62">
        <v>0.3</v>
      </c>
      <c r="H76" s="63">
        <v>63.5</v>
      </c>
      <c r="I76" s="62">
        <v>5.1</v>
      </c>
      <c r="J76" s="62">
        <v>4.6</v>
      </c>
      <c r="K76" s="62">
        <v>0.3</v>
      </c>
      <c r="L76" s="63">
        <v>63.5</v>
      </c>
      <c r="M76" s="21">
        <v>0.028</v>
      </c>
      <c r="N76" s="21">
        <v>0</v>
      </c>
      <c r="O76" s="21">
        <v>105</v>
      </c>
      <c r="P76" s="21">
        <v>0.24</v>
      </c>
      <c r="Q76" s="21">
        <v>0.028</v>
      </c>
      <c r="R76" s="21">
        <v>0</v>
      </c>
      <c r="S76" s="21">
        <v>105</v>
      </c>
      <c r="T76" s="21">
        <v>0.24</v>
      </c>
      <c r="U76" s="21">
        <v>22.2</v>
      </c>
      <c r="V76" s="21">
        <v>77.5</v>
      </c>
      <c r="W76" s="21">
        <v>4.8</v>
      </c>
      <c r="X76" s="21">
        <v>1</v>
      </c>
      <c r="Y76" s="21">
        <v>22.2</v>
      </c>
      <c r="Z76" s="21">
        <v>77.5</v>
      </c>
      <c r="AA76" s="21">
        <v>4.8</v>
      </c>
      <c r="AB76" s="21">
        <v>1</v>
      </c>
    </row>
    <row r="77" spans="1:28" ht="12.75">
      <c r="A77" s="2"/>
      <c r="B77" s="116" t="s">
        <v>18</v>
      </c>
      <c r="C77" s="116"/>
      <c r="D77" s="116"/>
      <c r="E77" s="66">
        <f>E66+E70+E74+E75+E76</f>
        <v>15.14</v>
      </c>
      <c r="F77" s="66">
        <f aca="true" t="shared" si="3" ref="F77:AB77">F66+F70+F74+F75+F76</f>
        <v>17.32</v>
      </c>
      <c r="G77" s="66">
        <f t="shared" si="3"/>
        <v>46.08</v>
      </c>
      <c r="H77" s="66">
        <f t="shared" si="3"/>
        <v>507.7</v>
      </c>
      <c r="I77" s="66">
        <f t="shared" si="3"/>
        <v>17.2</v>
      </c>
      <c r="J77" s="66">
        <f t="shared" si="3"/>
        <v>18.1</v>
      </c>
      <c r="K77" s="66">
        <f t="shared" si="3"/>
        <v>56.8</v>
      </c>
      <c r="L77" s="66">
        <f t="shared" si="3"/>
        <v>597.2</v>
      </c>
      <c r="M77" s="66">
        <f t="shared" si="3"/>
        <v>0.133</v>
      </c>
      <c r="N77" s="66">
        <f t="shared" si="3"/>
        <v>0.8</v>
      </c>
      <c r="O77" s="66">
        <f t="shared" si="3"/>
        <v>199.09</v>
      </c>
      <c r="P77" s="66">
        <f t="shared" si="3"/>
        <v>2.8100000000000005</v>
      </c>
      <c r="Q77" s="66">
        <f t="shared" si="3"/>
        <v>0.162</v>
      </c>
      <c r="R77" s="66">
        <f t="shared" si="3"/>
        <v>0.8</v>
      </c>
      <c r="S77" s="66">
        <f t="shared" si="3"/>
        <v>199.12</v>
      </c>
      <c r="T77" s="66">
        <f t="shared" si="3"/>
        <v>3.46</v>
      </c>
      <c r="U77" s="66">
        <f t="shared" si="3"/>
        <v>125.60000000000001</v>
      </c>
      <c r="V77" s="66">
        <f t="shared" si="3"/>
        <v>221.5</v>
      </c>
      <c r="W77" s="66">
        <f t="shared" si="3"/>
        <v>36.349999999999994</v>
      </c>
      <c r="X77" s="66">
        <f t="shared" si="3"/>
        <v>4.55</v>
      </c>
      <c r="Y77" s="66">
        <f t="shared" si="3"/>
        <v>137.4</v>
      </c>
      <c r="Z77" s="66">
        <f t="shared" si="3"/>
        <v>247.5</v>
      </c>
      <c r="AA77" s="66">
        <f t="shared" si="3"/>
        <v>41</v>
      </c>
      <c r="AB77" s="66">
        <f t="shared" si="3"/>
        <v>4.9</v>
      </c>
    </row>
    <row r="78" spans="1:28" ht="15.75">
      <c r="A78" s="119" t="s">
        <v>19</v>
      </c>
      <c r="B78" s="119"/>
      <c r="C78" s="119"/>
      <c r="D78" s="119"/>
      <c r="E78" s="67"/>
      <c r="F78" s="67"/>
      <c r="G78" s="67"/>
      <c r="H78" s="68"/>
      <c r="I78" s="69"/>
      <c r="J78" s="70"/>
      <c r="K78" s="69"/>
      <c r="L78" s="71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</row>
    <row r="79" spans="1:28" ht="12.75">
      <c r="A79" s="9">
        <v>126</v>
      </c>
      <c r="B79" s="9" t="s">
        <v>189</v>
      </c>
      <c r="C79" s="9">
        <v>200</v>
      </c>
      <c r="D79" s="9">
        <v>250</v>
      </c>
      <c r="E79" s="63">
        <v>7.6</v>
      </c>
      <c r="F79" s="63">
        <v>5.8</v>
      </c>
      <c r="G79" s="63">
        <v>11.2</v>
      </c>
      <c r="H79" s="64">
        <v>143</v>
      </c>
      <c r="I79" s="63">
        <v>8.8</v>
      </c>
      <c r="J79" s="63">
        <v>7.2</v>
      </c>
      <c r="K79" s="63">
        <v>12.6</v>
      </c>
      <c r="L79" s="64">
        <v>182</v>
      </c>
      <c r="M79" s="21">
        <v>0.022</v>
      </c>
      <c r="N79" s="21">
        <v>10.8</v>
      </c>
      <c r="O79" s="21">
        <v>0</v>
      </c>
      <c r="P79" s="21">
        <v>1.94</v>
      </c>
      <c r="Q79" s="21">
        <v>0.027</v>
      </c>
      <c r="R79" s="21">
        <v>13.5</v>
      </c>
      <c r="S79" s="21">
        <v>0</v>
      </c>
      <c r="T79" s="21">
        <v>2.42</v>
      </c>
      <c r="U79" s="21">
        <v>34.2</v>
      </c>
      <c r="V79" s="21">
        <v>36.4</v>
      </c>
      <c r="W79" s="21">
        <v>19.6</v>
      </c>
      <c r="X79" s="21">
        <v>0.88</v>
      </c>
      <c r="Y79" s="21">
        <v>42.75</v>
      </c>
      <c r="Z79" s="21">
        <v>45.5</v>
      </c>
      <c r="AA79" s="21">
        <v>24.5</v>
      </c>
      <c r="AB79" s="21">
        <v>1.1</v>
      </c>
    </row>
    <row r="80" spans="1:28" ht="13.5" customHeight="1">
      <c r="A80" s="9"/>
      <c r="B80" s="9" t="s">
        <v>118</v>
      </c>
      <c r="C80" s="9">
        <v>40</v>
      </c>
      <c r="D80" s="9">
        <v>50</v>
      </c>
      <c r="E80" s="63"/>
      <c r="F80" s="63"/>
      <c r="G80" s="63"/>
      <c r="H80" s="64"/>
      <c r="I80" s="63"/>
      <c r="J80" s="63"/>
      <c r="K80" s="63"/>
      <c r="L80" s="64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</row>
    <row r="81" spans="1:28" ht="12.75" customHeight="1">
      <c r="A81" s="9"/>
      <c r="B81" s="9" t="s">
        <v>119</v>
      </c>
      <c r="C81" s="9">
        <v>30</v>
      </c>
      <c r="D81" s="9">
        <v>37.5</v>
      </c>
      <c r="E81" s="63"/>
      <c r="F81" s="63"/>
      <c r="G81" s="63"/>
      <c r="H81" s="64"/>
      <c r="I81" s="63"/>
      <c r="J81" s="63"/>
      <c r="K81" s="63"/>
      <c r="L81" s="64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</row>
    <row r="82" spans="1:28" ht="13.5" customHeight="1">
      <c r="A82" s="9"/>
      <c r="B82" s="9" t="s">
        <v>167</v>
      </c>
      <c r="C82" s="9">
        <v>10</v>
      </c>
      <c r="D82" s="9">
        <v>12.5</v>
      </c>
      <c r="E82" s="63"/>
      <c r="F82" s="63"/>
      <c r="G82" s="63"/>
      <c r="H82" s="64"/>
      <c r="I82" s="63"/>
      <c r="J82" s="63"/>
      <c r="K82" s="63"/>
      <c r="L82" s="64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</row>
    <row r="83" spans="1:28" ht="13.5" customHeight="1">
      <c r="A83" s="9"/>
      <c r="B83" s="9" t="s">
        <v>120</v>
      </c>
      <c r="C83" s="9">
        <v>9.6</v>
      </c>
      <c r="D83" s="9">
        <v>12</v>
      </c>
      <c r="E83" s="63"/>
      <c r="F83" s="63"/>
      <c r="G83" s="63"/>
      <c r="H83" s="64"/>
      <c r="I83" s="63"/>
      <c r="J83" s="63"/>
      <c r="K83" s="63"/>
      <c r="L83" s="64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</row>
    <row r="84" spans="1:28" ht="13.5" customHeight="1">
      <c r="A84" s="9"/>
      <c r="B84" s="9" t="s">
        <v>166</v>
      </c>
      <c r="C84" s="9">
        <v>4</v>
      </c>
      <c r="D84" s="9">
        <v>5</v>
      </c>
      <c r="E84" s="63"/>
      <c r="F84" s="63"/>
      <c r="G84" s="63"/>
      <c r="H84" s="64"/>
      <c r="I84" s="63"/>
      <c r="J84" s="63"/>
      <c r="K84" s="63"/>
      <c r="L84" s="64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</row>
    <row r="85" spans="1:28" ht="13.5" customHeight="1">
      <c r="A85" s="9"/>
      <c r="B85" s="9" t="s">
        <v>14</v>
      </c>
      <c r="C85" s="9">
        <v>2</v>
      </c>
      <c r="D85" s="9">
        <v>3</v>
      </c>
      <c r="E85" s="63"/>
      <c r="F85" s="63"/>
      <c r="G85" s="63"/>
      <c r="H85" s="64"/>
      <c r="I85" s="63"/>
      <c r="J85" s="63"/>
      <c r="K85" s="63"/>
      <c r="L85" s="64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</row>
    <row r="86" spans="1:28" ht="14.25" customHeight="1">
      <c r="A86" s="9"/>
      <c r="B86" s="9" t="s">
        <v>121</v>
      </c>
      <c r="C86" s="9">
        <v>6</v>
      </c>
      <c r="D86" s="9">
        <v>7.5</v>
      </c>
      <c r="E86" s="63"/>
      <c r="F86" s="63"/>
      <c r="G86" s="63"/>
      <c r="H86" s="64"/>
      <c r="I86" s="63"/>
      <c r="J86" s="63"/>
      <c r="K86" s="63"/>
      <c r="L86" s="64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</row>
    <row r="87" spans="1:28" ht="12.75" customHeight="1">
      <c r="A87" s="9"/>
      <c r="B87" s="9" t="s">
        <v>21</v>
      </c>
      <c r="C87" s="9">
        <v>32</v>
      </c>
      <c r="D87" s="9">
        <v>40</v>
      </c>
      <c r="E87" s="63"/>
      <c r="F87" s="63"/>
      <c r="G87" s="63"/>
      <c r="H87" s="64"/>
      <c r="I87" s="63"/>
      <c r="J87" s="63"/>
      <c r="K87" s="63"/>
      <c r="L87" s="64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</row>
    <row r="88" spans="1:28" ht="12.75" customHeight="1">
      <c r="A88" s="12">
        <v>377</v>
      </c>
      <c r="B88" s="12" t="s">
        <v>65</v>
      </c>
      <c r="C88" s="12">
        <v>200</v>
      </c>
      <c r="D88" s="12">
        <v>200</v>
      </c>
      <c r="E88" s="63">
        <v>23.3</v>
      </c>
      <c r="F88" s="63">
        <v>23.5</v>
      </c>
      <c r="G88" s="63">
        <v>19.9</v>
      </c>
      <c r="H88" s="63">
        <v>395</v>
      </c>
      <c r="I88" s="63">
        <v>23.3</v>
      </c>
      <c r="J88" s="63">
        <v>25.5</v>
      </c>
      <c r="K88" s="63">
        <v>19.5</v>
      </c>
      <c r="L88" s="63">
        <v>395</v>
      </c>
      <c r="M88" s="21">
        <v>0.21</v>
      </c>
      <c r="N88" s="21">
        <v>4</v>
      </c>
      <c r="O88" s="21">
        <v>0.07</v>
      </c>
      <c r="P88" s="21">
        <v>0.8</v>
      </c>
      <c r="Q88" s="21">
        <v>0.21</v>
      </c>
      <c r="R88" s="21">
        <v>4</v>
      </c>
      <c r="S88" s="21">
        <v>0.07</v>
      </c>
      <c r="T88" s="21">
        <v>0.8</v>
      </c>
      <c r="U88" s="21">
        <v>25</v>
      </c>
      <c r="V88" s="21">
        <v>291</v>
      </c>
      <c r="W88" s="21">
        <v>56</v>
      </c>
      <c r="X88" s="21">
        <v>3.5</v>
      </c>
      <c r="Y88" s="21">
        <v>25</v>
      </c>
      <c r="Z88" s="21">
        <v>291</v>
      </c>
      <c r="AA88" s="21">
        <v>56</v>
      </c>
      <c r="AB88" s="21">
        <v>3.5</v>
      </c>
    </row>
    <row r="89" spans="1:28" ht="12.75" customHeight="1">
      <c r="A89" s="12"/>
      <c r="B89" s="12" t="s">
        <v>20</v>
      </c>
      <c r="C89" s="12">
        <v>220</v>
      </c>
      <c r="D89" s="12">
        <v>220</v>
      </c>
      <c r="E89" s="63"/>
      <c r="F89" s="63"/>
      <c r="G89" s="63"/>
      <c r="H89" s="64"/>
      <c r="I89" s="63"/>
      <c r="J89" s="63"/>
      <c r="K89" s="63"/>
      <c r="L89" s="64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</row>
    <row r="90" spans="1:28" ht="12.75" customHeight="1">
      <c r="A90" s="12"/>
      <c r="B90" s="12" t="s">
        <v>21</v>
      </c>
      <c r="C90" s="12">
        <v>113</v>
      </c>
      <c r="D90" s="12">
        <v>141</v>
      </c>
      <c r="E90" s="63"/>
      <c r="F90" s="63"/>
      <c r="G90" s="63"/>
      <c r="H90" s="64"/>
      <c r="I90" s="63"/>
      <c r="J90" s="63"/>
      <c r="K90" s="63"/>
      <c r="L90" s="64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</row>
    <row r="91" spans="1:28" ht="12.75" customHeight="1">
      <c r="A91" s="12"/>
      <c r="B91" s="12" t="s">
        <v>164</v>
      </c>
      <c r="C91" s="12">
        <v>10</v>
      </c>
      <c r="D91" s="12">
        <v>10</v>
      </c>
      <c r="E91" s="63"/>
      <c r="F91" s="63"/>
      <c r="G91" s="63"/>
      <c r="H91" s="64"/>
      <c r="I91" s="63"/>
      <c r="J91" s="63"/>
      <c r="K91" s="63"/>
      <c r="L91" s="64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</row>
    <row r="92" spans="1:28" ht="12.75" customHeight="1">
      <c r="A92" s="12"/>
      <c r="B92" s="12" t="s">
        <v>165</v>
      </c>
      <c r="C92" s="12">
        <v>5.5</v>
      </c>
      <c r="D92" s="12">
        <v>5.5</v>
      </c>
      <c r="E92" s="63"/>
      <c r="F92" s="63"/>
      <c r="G92" s="63"/>
      <c r="H92" s="64"/>
      <c r="I92" s="63"/>
      <c r="J92" s="63"/>
      <c r="K92" s="63"/>
      <c r="L92" s="64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</row>
    <row r="93" spans="1:28" ht="12.75" customHeight="1">
      <c r="A93" s="12">
        <v>8</v>
      </c>
      <c r="B93" s="12" t="s">
        <v>66</v>
      </c>
      <c r="C93" s="12">
        <v>70</v>
      </c>
      <c r="D93" s="12">
        <v>70</v>
      </c>
      <c r="E93" s="72">
        <v>1</v>
      </c>
      <c r="F93" s="72">
        <v>0.14</v>
      </c>
      <c r="G93" s="72">
        <v>15.2</v>
      </c>
      <c r="H93" s="73">
        <v>66.5</v>
      </c>
      <c r="I93" s="72">
        <v>1</v>
      </c>
      <c r="J93" s="72">
        <v>0.14</v>
      </c>
      <c r="K93" s="72">
        <v>15.2</v>
      </c>
      <c r="L93" s="73">
        <v>66.5</v>
      </c>
      <c r="M93" s="21">
        <v>0.03</v>
      </c>
      <c r="N93" s="21">
        <v>2.3</v>
      </c>
      <c r="O93" s="21">
        <v>0</v>
      </c>
      <c r="P93" s="21">
        <v>0.5</v>
      </c>
      <c r="Q93" s="21">
        <v>0.03</v>
      </c>
      <c r="R93" s="21">
        <v>2.3</v>
      </c>
      <c r="S93" s="21">
        <v>0</v>
      </c>
      <c r="T93" s="21">
        <v>0.5</v>
      </c>
      <c r="U93" s="21">
        <v>34.3</v>
      </c>
      <c r="V93" s="21">
        <v>43.4</v>
      </c>
      <c r="W93" s="21">
        <v>37.8</v>
      </c>
      <c r="X93" s="21">
        <v>0.9</v>
      </c>
      <c r="Y93" s="21">
        <v>34.3</v>
      </c>
      <c r="Z93" s="21">
        <v>43.4</v>
      </c>
      <c r="AA93" s="21">
        <v>37.8</v>
      </c>
      <c r="AB93" s="21">
        <v>0.9</v>
      </c>
    </row>
    <row r="94" spans="1:28" ht="12.75" customHeight="1">
      <c r="A94" s="12"/>
      <c r="B94" s="12" t="s">
        <v>167</v>
      </c>
      <c r="C94" s="12">
        <v>66</v>
      </c>
      <c r="D94" s="12">
        <v>66</v>
      </c>
      <c r="E94" s="74"/>
      <c r="F94" s="74"/>
      <c r="G94" s="74"/>
      <c r="H94" s="75"/>
      <c r="I94" s="76"/>
      <c r="J94" s="76"/>
      <c r="K94" s="76"/>
      <c r="L94" s="77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</row>
    <row r="95" spans="1:28" ht="12.75" customHeight="1">
      <c r="A95" s="12"/>
      <c r="B95" s="12" t="s">
        <v>122</v>
      </c>
      <c r="C95" s="12">
        <v>23</v>
      </c>
      <c r="D95" s="12">
        <v>23</v>
      </c>
      <c r="E95" s="74"/>
      <c r="F95" s="74"/>
      <c r="G95" s="74"/>
      <c r="H95" s="75"/>
      <c r="I95" s="76"/>
      <c r="J95" s="76"/>
      <c r="K95" s="76"/>
      <c r="L95" s="77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</row>
    <row r="96" spans="1:28" ht="13.5" customHeight="1">
      <c r="A96" s="12"/>
      <c r="B96" s="12" t="s">
        <v>14</v>
      </c>
      <c r="C96" s="12">
        <v>1</v>
      </c>
      <c r="D96" s="12">
        <v>1</v>
      </c>
      <c r="E96" s="74"/>
      <c r="F96" s="74"/>
      <c r="G96" s="74"/>
      <c r="H96" s="75"/>
      <c r="I96" s="76"/>
      <c r="J96" s="76"/>
      <c r="K96" s="76"/>
      <c r="L96" s="77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</row>
    <row r="97" spans="1:28" ht="12.75" customHeight="1">
      <c r="A97" s="9">
        <v>511</v>
      </c>
      <c r="B97" s="9" t="s">
        <v>110</v>
      </c>
      <c r="C97" s="9">
        <v>200</v>
      </c>
      <c r="D97" s="9">
        <v>200</v>
      </c>
      <c r="E97" s="62">
        <v>0.3</v>
      </c>
      <c r="F97" s="62">
        <v>0.1</v>
      </c>
      <c r="G97" s="62">
        <v>17.2</v>
      </c>
      <c r="H97" s="78">
        <v>71</v>
      </c>
      <c r="I97" s="62">
        <v>0.3</v>
      </c>
      <c r="J97" s="62">
        <v>0.1</v>
      </c>
      <c r="K97" s="62">
        <v>17.2</v>
      </c>
      <c r="L97" s="78">
        <v>71</v>
      </c>
      <c r="M97" s="21">
        <v>0.01</v>
      </c>
      <c r="N97" s="21">
        <v>24</v>
      </c>
      <c r="O97" s="21">
        <v>0</v>
      </c>
      <c r="P97" s="21">
        <v>0</v>
      </c>
      <c r="Q97" s="21">
        <v>0.01</v>
      </c>
      <c r="R97" s="21">
        <v>24</v>
      </c>
      <c r="S97" s="21">
        <v>0</v>
      </c>
      <c r="T97" s="21">
        <v>0</v>
      </c>
      <c r="U97" s="21">
        <v>11</v>
      </c>
      <c r="V97" s="21">
        <v>10</v>
      </c>
      <c r="W97" s="21">
        <v>9</v>
      </c>
      <c r="X97" s="21">
        <v>0.4</v>
      </c>
      <c r="Y97" s="21">
        <v>11</v>
      </c>
      <c r="Z97" s="21">
        <v>10</v>
      </c>
      <c r="AA97" s="21">
        <v>9</v>
      </c>
      <c r="AB97" s="21">
        <v>0.4</v>
      </c>
    </row>
    <row r="98" spans="1:28" ht="15.75" customHeight="1">
      <c r="A98" s="9"/>
      <c r="B98" s="9" t="s">
        <v>111</v>
      </c>
      <c r="C98" s="9">
        <v>32</v>
      </c>
      <c r="D98" s="9">
        <v>32</v>
      </c>
      <c r="E98" s="62"/>
      <c r="F98" s="62"/>
      <c r="G98" s="62"/>
      <c r="H98" s="78"/>
      <c r="I98" s="62"/>
      <c r="J98" s="62"/>
      <c r="K98" s="62"/>
      <c r="L98" s="64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</row>
    <row r="99" spans="1:28" ht="12.75" customHeight="1">
      <c r="A99" s="9"/>
      <c r="B99" s="9" t="s">
        <v>14</v>
      </c>
      <c r="C99" s="9">
        <v>15</v>
      </c>
      <c r="D99" s="9">
        <v>15</v>
      </c>
      <c r="E99" s="62"/>
      <c r="F99" s="62"/>
      <c r="G99" s="62"/>
      <c r="H99" s="78"/>
      <c r="I99" s="62"/>
      <c r="J99" s="62"/>
      <c r="K99" s="62"/>
      <c r="L99" s="64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</row>
    <row r="100" spans="1:28" ht="15" customHeight="1">
      <c r="A100" s="9">
        <v>108</v>
      </c>
      <c r="B100" s="9" t="s">
        <v>16</v>
      </c>
      <c r="C100" s="9">
        <v>50</v>
      </c>
      <c r="D100" s="9">
        <v>60</v>
      </c>
      <c r="E100" s="62">
        <v>3.8</v>
      </c>
      <c r="F100" s="62">
        <v>0.4</v>
      </c>
      <c r="G100" s="62">
        <v>24.6</v>
      </c>
      <c r="H100" s="63">
        <v>117.5</v>
      </c>
      <c r="I100" s="63">
        <v>4.56</v>
      </c>
      <c r="J100" s="63">
        <v>0.48</v>
      </c>
      <c r="K100" s="63">
        <v>32.4</v>
      </c>
      <c r="L100" s="64">
        <v>141</v>
      </c>
      <c r="M100" s="21">
        <v>0.05</v>
      </c>
      <c r="N100" s="21">
        <v>0</v>
      </c>
      <c r="O100" s="21">
        <v>0</v>
      </c>
      <c r="P100" s="21">
        <v>0.5</v>
      </c>
      <c r="Q100" s="21">
        <v>0.06</v>
      </c>
      <c r="R100" s="21">
        <v>0</v>
      </c>
      <c r="S100" s="21">
        <v>0</v>
      </c>
      <c r="T100" s="21">
        <v>0.6</v>
      </c>
      <c r="U100" s="21">
        <v>10</v>
      </c>
      <c r="V100" s="21">
        <v>32.5</v>
      </c>
      <c r="W100" s="21">
        <v>7</v>
      </c>
      <c r="X100" s="21">
        <v>0.5</v>
      </c>
      <c r="Y100" s="21">
        <v>12</v>
      </c>
      <c r="Z100" s="21">
        <v>39</v>
      </c>
      <c r="AA100" s="21">
        <v>8.4</v>
      </c>
      <c r="AB100" s="21">
        <v>0.6</v>
      </c>
    </row>
    <row r="101" spans="1:28" ht="15" customHeight="1">
      <c r="A101" s="9">
        <v>109</v>
      </c>
      <c r="B101" s="9" t="s">
        <v>23</v>
      </c>
      <c r="C101" s="9">
        <v>50</v>
      </c>
      <c r="D101" s="9">
        <v>75</v>
      </c>
      <c r="E101" s="63">
        <v>3.3</v>
      </c>
      <c r="F101" s="63">
        <v>0.6</v>
      </c>
      <c r="G101" s="63">
        <v>16.7</v>
      </c>
      <c r="H101" s="63">
        <v>87.9</v>
      </c>
      <c r="I101" s="63">
        <v>4.62</v>
      </c>
      <c r="J101" s="63">
        <v>7.3</v>
      </c>
      <c r="K101" s="63">
        <v>25.8</v>
      </c>
      <c r="L101" s="64">
        <v>121</v>
      </c>
      <c r="M101" s="21">
        <v>0.09</v>
      </c>
      <c r="N101" s="21">
        <v>0</v>
      </c>
      <c r="O101" s="21">
        <v>0</v>
      </c>
      <c r="P101" s="21">
        <v>0.7</v>
      </c>
      <c r="Q101" s="21">
        <v>0.12</v>
      </c>
      <c r="R101" s="21">
        <v>0</v>
      </c>
      <c r="S101" s="21">
        <v>0</v>
      </c>
      <c r="T101" s="21">
        <v>0.98</v>
      </c>
      <c r="U101" s="21">
        <v>17.5</v>
      </c>
      <c r="V101" s="21">
        <v>79</v>
      </c>
      <c r="W101" s="21">
        <v>23.5</v>
      </c>
      <c r="X101" s="21">
        <v>1.95</v>
      </c>
      <c r="Y101" s="21">
        <v>24.5</v>
      </c>
      <c r="Z101" s="21">
        <v>110.6</v>
      </c>
      <c r="AA101" s="21">
        <v>32.9</v>
      </c>
      <c r="AB101" s="21">
        <v>2.73</v>
      </c>
    </row>
    <row r="102" spans="1:28" ht="13.5" customHeight="1">
      <c r="A102" s="119" t="s">
        <v>24</v>
      </c>
      <c r="B102" s="119"/>
      <c r="C102" s="119"/>
      <c r="D102" s="119"/>
      <c r="E102" s="80">
        <f>E79+E88+E93+E97+E100+E101</f>
        <v>39.29999999999999</v>
      </c>
      <c r="F102" s="80">
        <f aca="true" t="shared" si="4" ref="F102:AB102">F79+F88+F93+F97+F100+F101</f>
        <v>30.540000000000003</v>
      </c>
      <c r="G102" s="80">
        <f t="shared" si="4"/>
        <v>104.8</v>
      </c>
      <c r="H102" s="80">
        <f t="shared" si="4"/>
        <v>880.9</v>
      </c>
      <c r="I102" s="80">
        <f t="shared" si="4"/>
        <v>42.58</v>
      </c>
      <c r="J102" s="80">
        <f t="shared" si="4"/>
        <v>40.72</v>
      </c>
      <c r="K102" s="80">
        <f t="shared" si="4"/>
        <v>122.7</v>
      </c>
      <c r="L102" s="80">
        <f t="shared" si="4"/>
        <v>976.5</v>
      </c>
      <c r="M102" s="80">
        <f t="shared" si="4"/>
        <v>0.41200000000000003</v>
      </c>
      <c r="N102" s="80">
        <f t="shared" si="4"/>
        <v>41.1</v>
      </c>
      <c r="O102" s="80">
        <f t="shared" si="4"/>
        <v>0.07</v>
      </c>
      <c r="P102" s="80">
        <f t="shared" si="4"/>
        <v>4.44</v>
      </c>
      <c r="Q102" s="80">
        <f t="shared" si="4"/>
        <v>0.457</v>
      </c>
      <c r="R102" s="80">
        <f t="shared" si="4"/>
        <v>43.8</v>
      </c>
      <c r="S102" s="80">
        <f t="shared" si="4"/>
        <v>0.07</v>
      </c>
      <c r="T102" s="80">
        <f t="shared" si="4"/>
        <v>5.299999999999999</v>
      </c>
      <c r="U102" s="80">
        <f t="shared" si="4"/>
        <v>132</v>
      </c>
      <c r="V102" s="80">
        <f t="shared" si="4"/>
        <v>492.29999999999995</v>
      </c>
      <c r="W102" s="80">
        <f t="shared" si="4"/>
        <v>152.89999999999998</v>
      </c>
      <c r="X102" s="80">
        <f t="shared" si="4"/>
        <v>8.13</v>
      </c>
      <c r="Y102" s="80">
        <f t="shared" si="4"/>
        <v>149.55</v>
      </c>
      <c r="Z102" s="80">
        <f t="shared" si="4"/>
        <v>539.5</v>
      </c>
      <c r="AA102" s="80">
        <f t="shared" si="4"/>
        <v>168.6</v>
      </c>
      <c r="AB102" s="80">
        <f t="shared" si="4"/>
        <v>9.23</v>
      </c>
    </row>
    <row r="103" spans="1:28" ht="13.5" customHeight="1">
      <c r="A103" s="119" t="s">
        <v>25</v>
      </c>
      <c r="B103" s="119"/>
      <c r="C103" s="119"/>
      <c r="D103" s="119"/>
      <c r="E103" s="81">
        <f aca="true" t="shared" si="5" ref="E103:AB103">E77+E102</f>
        <v>54.43999999999999</v>
      </c>
      <c r="F103" s="81">
        <f t="shared" si="5"/>
        <v>47.86</v>
      </c>
      <c r="G103" s="81">
        <f t="shared" si="5"/>
        <v>150.88</v>
      </c>
      <c r="H103" s="81">
        <f t="shared" si="5"/>
        <v>1388.6</v>
      </c>
      <c r="I103" s="81">
        <f t="shared" si="5"/>
        <v>59.78</v>
      </c>
      <c r="J103" s="81">
        <f t="shared" si="5"/>
        <v>58.82</v>
      </c>
      <c r="K103" s="81">
        <f t="shared" si="5"/>
        <v>179.5</v>
      </c>
      <c r="L103" s="81">
        <f t="shared" si="5"/>
        <v>1573.7</v>
      </c>
      <c r="M103" s="81">
        <f t="shared" si="5"/>
        <v>0.545</v>
      </c>
      <c r="N103" s="81">
        <f t="shared" si="5"/>
        <v>41.9</v>
      </c>
      <c r="O103" s="81">
        <f t="shared" si="5"/>
        <v>199.16</v>
      </c>
      <c r="P103" s="81">
        <f t="shared" si="5"/>
        <v>7.250000000000001</v>
      </c>
      <c r="Q103" s="81">
        <f t="shared" si="5"/>
        <v>0.619</v>
      </c>
      <c r="R103" s="81">
        <f t="shared" si="5"/>
        <v>44.599999999999994</v>
      </c>
      <c r="S103" s="81">
        <f t="shared" si="5"/>
        <v>199.19</v>
      </c>
      <c r="T103" s="81">
        <f t="shared" si="5"/>
        <v>8.759999999999998</v>
      </c>
      <c r="U103" s="81">
        <f t="shared" si="5"/>
        <v>257.6</v>
      </c>
      <c r="V103" s="81">
        <f t="shared" si="5"/>
        <v>713.8</v>
      </c>
      <c r="W103" s="81">
        <f t="shared" si="5"/>
        <v>189.24999999999997</v>
      </c>
      <c r="X103" s="81">
        <f t="shared" si="5"/>
        <v>12.68</v>
      </c>
      <c r="Y103" s="81">
        <f t="shared" si="5"/>
        <v>286.95000000000005</v>
      </c>
      <c r="Z103" s="81">
        <f t="shared" si="5"/>
        <v>787</v>
      </c>
      <c r="AA103" s="81">
        <f t="shared" si="5"/>
        <v>209.6</v>
      </c>
      <c r="AB103" s="81">
        <f t="shared" si="5"/>
        <v>14.13</v>
      </c>
    </row>
    <row r="104" spans="1:28" ht="13.5" customHeight="1">
      <c r="A104" s="120" t="s">
        <v>45</v>
      </c>
      <c r="B104" s="121"/>
      <c r="C104" s="121"/>
      <c r="D104" s="121"/>
      <c r="E104" s="122"/>
      <c r="F104" s="13"/>
      <c r="G104" s="13"/>
      <c r="H104" s="13"/>
      <c r="I104" s="13"/>
      <c r="J104" s="13"/>
      <c r="K104" s="13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3"/>
      <c r="AB104" s="13"/>
    </row>
    <row r="105" spans="1:28" ht="12.75">
      <c r="A105" s="24">
        <v>240</v>
      </c>
      <c r="B105" s="28" t="s">
        <v>51</v>
      </c>
      <c r="C105" s="28">
        <v>150</v>
      </c>
      <c r="D105" s="28">
        <v>200</v>
      </c>
      <c r="E105" s="27">
        <v>3.6</v>
      </c>
      <c r="F105" s="27">
        <v>5.3</v>
      </c>
      <c r="G105" s="27">
        <v>38.7</v>
      </c>
      <c r="H105" s="27">
        <v>216</v>
      </c>
      <c r="I105" s="27">
        <v>4.8</v>
      </c>
      <c r="J105" s="27">
        <v>7</v>
      </c>
      <c r="K105" s="27">
        <v>51.6</v>
      </c>
      <c r="L105" s="27">
        <v>288</v>
      </c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3"/>
      <c r="AB105" s="13"/>
    </row>
    <row r="106" spans="1:28" ht="27.75" customHeight="1">
      <c r="A106" s="23">
        <v>75</v>
      </c>
      <c r="B106" s="32" t="s">
        <v>123</v>
      </c>
      <c r="C106" s="23">
        <v>100</v>
      </c>
      <c r="D106" s="23">
        <v>100</v>
      </c>
      <c r="E106" s="26">
        <v>1.8</v>
      </c>
      <c r="F106" s="26">
        <v>6.2</v>
      </c>
      <c r="G106" s="26">
        <v>8.9</v>
      </c>
      <c r="H106" s="26">
        <v>99</v>
      </c>
      <c r="I106" s="26">
        <v>1.8</v>
      </c>
      <c r="J106" s="26">
        <v>6.2</v>
      </c>
      <c r="K106" s="26">
        <v>8.9</v>
      </c>
      <c r="L106" s="26">
        <v>99</v>
      </c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3"/>
      <c r="AB106" s="13"/>
    </row>
    <row r="107" spans="1:28" ht="12.75">
      <c r="A107" s="23">
        <v>381</v>
      </c>
      <c r="B107" s="32" t="s">
        <v>124</v>
      </c>
      <c r="C107" s="23">
        <v>100</v>
      </c>
      <c r="D107" s="23">
        <v>100</v>
      </c>
      <c r="E107" s="26">
        <v>17.8</v>
      </c>
      <c r="F107" s="26">
        <v>17.5</v>
      </c>
      <c r="G107" s="26">
        <v>14.3</v>
      </c>
      <c r="H107" s="26">
        <v>286</v>
      </c>
      <c r="I107" s="26">
        <v>17.8</v>
      </c>
      <c r="J107" s="26">
        <v>17.5</v>
      </c>
      <c r="K107" s="26">
        <v>14.3</v>
      </c>
      <c r="L107" s="26">
        <v>286</v>
      </c>
      <c r="M107" s="33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</row>
    <row r="108" spans="1:28" ht="15" customHeight="1">
      <c r="A108" s="34"/>
      <c r="B108" s="35"/>
      <c r="C108" s="34"/>
      <c r="D108" s="34"/>
      <c r="E108" s="36"/>
      <c r="F108" s="36"/>
      <c r="G108" s="36"/>
      <c r="H108" s="36"/>
      <c r="I108" s="36"/>
      <c r="J108" s="36"/>
      <c r="K108" s="36"/>
      <c r="L108" s="36"/>
      <c r="M108" s="30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ht="29.25" customHeight="1">
      <c r="A109" s="143" t="s">
        <v>194</v>
      </c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5"/>
    </row>
    <row r="110" spans="1:28" ht="16.5" customHeight="1">
      <c r="A110" s="126" t="s">
        <v>12</v>
      </c>
      <c r="B110" s="126"/>
      <c r="C110" s="126"/>
      <c r="D110" s="126"/>
      <c r="E110" s="87"/>
      <c r="F110" s="87"/>
      <c r="G110" s="87"/>
      <c r="H110" s="88"/>
      <c r="I110" s="89"/>
      <c r="J110" s="89"/>
      <c r="K110" s="89"/>
      <c r="L110" s="90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</row>
    <row r="111" spans="1:28" ht="16.5" customHeight="1">
      <c r="A111" s="9">
        <v>213</v>
      </c>
      <c r="B111" s="9" t="s">
        <v>68</v>
      </c>
      <c r="C111" s="20">
        <v>150</v>
      </c>
      <c r="D111" s="20">
        <v>200</v>
      </c>
      <c r="E111" s="63">
        <v>10.5</v>
      </c>
      <c r="F111" s="63">
        <v>20.3</v>
      </c>
      <c r="G111" s="63">
        <v>17.5</v>
      </c>
      <c r="H111" s="63">
        <v>279</v>
      </c>
      <c r="I111" s="63">
        <v>12</v>
      </c>
      <c r="J111" s="63">
        <v>22.2</v>
      </c>
      <c r="K111" s="63">
        <v>23.8</v>
      </c>
      <c r="L111" s="64">
        <v>385</v>
      </c>
      <c r="M111" s="21">
        <v>0.078</v>
      </c>
      <c r="N111" s="21">
        <v>2.47</v>
      </c>
      <c r="O111" s="21">
        <v>0.16</v>
      </c>
      <c r="P111" s="21">
        <v>0.91</v>
      </c>
      <c r="Q111" s="21">
        <v>0.1</v>
      </c>
      <c r="R111" s="21">
        <v>3.29</v>
      </c>
      <c r="S111" s="21">
        <v>0.21</v>
      </c>
      <c r="T111" s="21">
        <v>1.2</v>
      </c>
      <c r="U111" s="21">
        <v>105.3</v>
      </c>
      <c r="V111" s="21">
        <v>193.7</v>
      </c>
      <c r="W111" s="21">
        <v>54.6</v>
      </c>
      <c r="X111" s="21">
        <v>1.56</v>
      </c>
      <c r="Y111" s="21">
        <v>140</v>
      </c>
      <c r="Z111" s="21">
        <v>258.2</v>
      </c>
      <c r="AA111" s="21">
        <v>72.8</v>
      </c>
      <c r="AB111" s="21">
        <v>2.08</v>
      </c>
    </row>
    <row r="112" spans="1:29" ht="17.25" customHeight="1">
      <c r="A112" s="9"/>
      <c r="B112" s="9" t="s">
        <v>167</v>
      </c>
      <c r="C112" s="20">
        <v>160</v>
      </c>
      <c r="D112" s="20">
        <v>213</v>
      </c>
      <c r="E112" s="63"/>
      <c r="F112" s="63"/>
      <c r="G112" s="63"/>
      <c r="H112" s="64"/>
      <c r="I112" s="63"/>
      <c r="J112" s="63"/>
      <c r="K112" s="63"/>
      <c r="L112" s="64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1"/>
    </row>
    <row r="113" spans="1:28" ht="20.25" customHeight="1">
      <c r="A113" s="9"/>
      <c r="B113" s="9" t="s">
        <v>165</v>
      </c>
      <c r="C113" s="20">
        <v>37.39</v>
      </c>
      <c r="D113" s="20">
        <v>39.8</v>
      </c>
      <c r="E113" s="63"/>
      <c r="F113" s="63"/>
      <c r="G113" s="63"/>
      <c r="H113" s="64"/>
      <c r="I113" s="63"/>
      <c r="J113" s="63"/>
      <c r="K113" s="63"/>
      <c r="L113" s="64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</row>
    <row r="114" spans="1:28" ht="15.75" customHeight="1">
      <c r="A114" s="9"/>
      <c r="B114" s="9" t="s">
        <v>164</v>
      </c>
      <c r="C114" s="20">
        <v>13</v>
      </c>
      <c r="D114" s="20">
        <v>17</v>
      </c>
      <c r="E114" s="63"/>
      <c r="F114" s="63"/>
      <c r="G114" s="63"/>
      <c r="H114" s="64"/>
      <c r="I114" s="63"/>
      <c r="J114" s="63"/>
      <c r="K114" s="63"/>
      <c r="L114" s="64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</row>
    <row r="115" spans="1:28" ht="15.75" customHeight="1">
      <c r="A115" s="9"/>
      <c r="B115" s="9" t="s">
        <v>27</v>
      </c>
      <c r="C115" s="20">
        <v>40.3</v>
      </c>
      <c r="D115" s="20">
        <v>53.7</v>
      </c>
      <c r="E115" s="63"/>
      <c r="F115" s="63"/>
      <c r="G115" s="63"/>
      <c r="H115" s="64"/>
      <c r="I115" s="63"/>
      <c r="J115" s="63"/>
      <c r="K115" s="63"/>
      <c r="L115" s="64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</row>
    <row r="116" spans="1:28" ht="15.75" customHeight="1">
      <c r="A116" s="9"/>
      <c r="B116" s="9" t="s">
        <v>14</v>
      </c>
      <c r="C116" s="20">
        <v>5</v>
      </c>
      <c r="D116" s="20">
        <v>6.6</v>
      </c>
      <c r="E116" s="63"/>
      <c r="F116" s="63"/>
      <c r="G116" s="63"/>
      <c r="H116" s="64"/>
      <c r="I116" s="63"/>
      <c r="J116" s="63"/>
      <c r="K116" s="63"/>
      <c r="L116" s="64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</row>
    <row r="117" spans="1:28" ht="15.75" customHeight="1">
      <c r="A117" s="9">
        <v>496</v>
      </c>
      <c r="B117" s="9" t="s">
        <v>15</v>
      </c>
      <c r="C117" s="9">
        <v>200</v>
      </c>
      <c r="D117" s="9">
        <v>200</v>
      </c>
      <c r="E117" s="63">
        <v>3.6</v>
      </c>
      <c r="F117" s="63">
        <v>3.3</v>
      </c>
      <c r="G117" s="63">
        <v>25</v>
      </c>
      <c r="H117" s="63">
        <v>144</v>
      </c>
      <c r="I117" s="63">
        <v>3.6</v>
      </c>
      <c r="J117" s="63">
        <v>3.3</v>
      </c>
      <c r="K117" s="63">
        <v>25</v>
      </c>
      <c r="L117" s="63">
        <v>144</v>
      </c>
      <c r="M117" s="21">
        <v>0.04</v>
      </c>
      <c r="N117" s="21">
        <v>1.3</v>
      </c>
      <c r="O117" s="21">
        <v>0.02</v>
      </c>
      <c r="P117" s="21">
        <v>0</v>
      </c>
      <c r="Q117" s="21">
        <v>0.04</v>
      </c>
      <c r="R117" s="21">
        <v>1.3</v>
      </c>
      <c r="S117" s="21">
        <v>0.02</v>
      </c>
      <c r="T117" s="21">
        <v>0</v>
      </c>
      <c r="U117" s="21">
        <v>124</v>
      </c>
      <c r="V117" s="21">
        <v>110</v>
      </c>
      <c r="W117" s="21">
        <v>27</v>
      </c>
      <c r="X117" s="21">
        <v>0.8</v>
      </c>
      <c r="Y117" s="21">
        <v>124</v>
      </c>
      <c r="Z117" s="21">
        <v>110</v>
      </c>
      <c r="AA117" s="21">
        <v>27</v>
      </c>
      <c r="AB117" s="21">
        <v>0.8</v>
      </c>
    </row>
    <row r="118" spans="1:28" ht="15.75" customHeight="1">
      <c r="A118" s="9"/>
      <c r="B118" s="9" t="s">
        <v>129</v>
      </c>
      <c r="C118" s="9">
        <v>2.5</v>
      </c>
      <c r="D118" s="9">
        <v>2.5</v>
      </c>
      <c r="E118" s="63"/>
      <c r="F118" s="63"/>
      <c r="G118" s="63"/>
      <c r="H118" s="63"/>
      <c r="I118" s="63"/>
      <c r="J118" s="63"/>
      <c r="K118" s="63"/>
      <c r="L118" s="64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</row>
    <row r="119" spans="1:28" ht="15.75" customHeight="1">
      <c r="A119" s="9"/>
      <c r="B119" s="9" t="s">
        <v>13</v>
      </c>
      <c r="C119" s="9">
        <v>150</v>
      </c>
      <c r="D119" s="9">
        <v>150</v>
      </c>
      <c r="E119" s="63"/>
      <c r="F119" s="63"/>
      <c r="G119" s="63"/>
      <c r="H119" s="63"/>
      <c r="I119" s="63"/>
      <c r="J119" s="63"/>
      <c r="K119" s="63"/>
      <c r="L119" s="64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</row>
    <row r="120" spans="1:28" ht="15.75" customHeight="1">
      <c r="A120" s="9"/>
      <c r="B120" s="9" t="s">
        <v>14</v>
      </c>
      <c r="C120" s="9">
        <v>9.5</v>
      </c>
      <c r="D120" s="9">
        <v>10</v>
      </c>
      <c r="E120" s="63"/>
      <c r="F120" s="63"/>
      <c r="G120" s="63"/>
      <c r="H120" s="63"/>
      <c r="I120" s="63"/>
      <c r="J120" s="63"/>
      <c r="K120" s="63"/>
      <c r="L120" s="64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</row>
    <row r="121" spans="1:28" ht="15.75" customHeight="1">
      <c r="A121" s="9">
        <v>108</v>
      </c>
      <c r="B121" s="9" t="s">
        <v>16</v>
      </c>
      <c r="C121" s="20">
        <v>40</v>
      </c>
      <c r="D121" s="20">
        <v>60</v>
      </c>
      <c r="E121" s="62">
        <v>3.04</v>
      </c>
      <c r="F121" s="62">
        <v>0.32</v>
      </c>
      <c r="G121" s="62">
        <v>19.68</v>
      </c>
      <c r="H121" s="63">
        <v>94</v>
      </c>
      <c r="I121" s="62">
        <v>3.8</v>
      </c>
      <c r="J121" s="62">
        <v>0.4</v>
      </c>
      <c r="K121" s="62">
        <v>26.5</v>
      </c>
      <c r="L121" s="64">
        <v>117.5</v>
      </c>
      <c r="M121" s="21">
        <v>0.04</v>
      </c>
      <c r="N121" s="21">
        <v>0</v>
      </c>
      <c r="O121" s="21">
        <v>0</v>
      </c>
      <c r="P121" s="21">
        <v>0.45</v>
      </c>
      <c r="Q121" s="21">
        <v>0.05</v>
      </c>
      <c r="R121" s="21">
        <v>0</v>
      </c>
      <c r="S121" s="21">
        <v>0</v>
      </c>
      <c r="T121" s="21">
        <v>0.5</v>
      </c>
      <c r="U121" s="21">
        <v>8</v>
      </c>
      <c r="V121" s="21">
        <v>26</v>
      </c>
      <c r="W121" s="21">
        <v>5.6</v>
      </c>
      <c r="X121" s="21">
        <v>0.5</v>
      </c>
      <c r="Y121" s="21">
        <v>10</v>
      </c>
      <c r="Z121" s="21">
        <v>32.5</v>
      </c>
      <c r="AA121" s="21">
        <v>7</v>
      </c>
      <c r="AB121" s="21">
        <v>0.5</v>
      </c>
    </row>
    <row r="122" spans="1:28" ht="15.75" customHeight="1">
      <c r="A122" s="9"/>
      <c r="B122" s="17" t="s">
        <v>17</v>
      </c>
      <c r="C122" s="31">
        <v>10</v>
      </c>
      <c r="D122" s="31">
        <v>10</v>
      </c>
      <c r="E122" s="62">
        <v>3.3</v>
      </c>
      <c r="F122" s="62">
        <v>1.3</v>
      </c>
      <c r="G122" s="62">
        <v>0</v>
      </c>
      <c r="H122" s="63">
        <v>25.4</v>
      </c>
      <c r="I122" s="62">
        <v>3.3</v>
      </c>
      <c r="J122" s="62">
        <v>1.3</v>
      </c>
      <c r="K122" s="62">
        <v>0</v>
      </c>
      <c r="L122" s="63">
        <v>25.4</v>
      </c>
      <c r="M122" s="21">
        <v>0.004</v>
      </c>
      <c r="N122" s="21">
        <v>0.07</v>
      </c>
      <c r="O122" s="21">
        <v>28.8</v>
      </c>
      <c r="P122" s="21">
        <v>0.05</v>
      </c>
      <c r="Q122" s="21">
        <v>0.004</v>
      </c>
      <c r="R122" s="21">
        <v>0.07</v>
      </c>
      <c r="S122" s="21">
        <v>28.8</v>
      </c>
      <c r="T122" s="21">
        <v>0.05</v>
      </c>
      <c r="U122" s="21">
        <v>88</v>
      </c>
      <c r="V122" s="21">
        <v>50</v>
      </c>
      <c r="W122" s="21">
        <v>3.5</v>
      </c>
      <c r="X122" s="21">
        <v>0.1</v>
      </c>
      <c r="Y122" s="21">
        <v>88</v>
      </c>
      <c r="Z122" s="21">
        <v>50</v>
      </c>
      <c r="AA122" s="21">
        <v>3.5</v>
      </c>
      <c r="AB122" s="21">
        <v>0.1</v>
      </c>
    </row>
    <row r="123" spans="1:28" ht="15.75" customHeight="1">
      <c r="A123" s="9"/>
      <c r="B123" s="17" t="s">
        <v>164</v>
      </c>
      <c r="C123" s="31">
        <v>5</v>
      </c>
      <c r="D123" s="31">
        <v>10</v>
      </c>
      <c r="E123" s="62">
        <v>0.1</v>
      </c>
      <c r="F123" s="62">
        <v>7.3</v>
      </c>
      <c r="G123" s="62">
        <v>0.1</v>
      </c>
      <c r="H123" s="63">
        <v>66.2</v>
      </c>
      <c r="I123" s="62">
        <v>0.1</v>
      </c>
      <c r="J123" s="62">
        <v>7.3</v>
      </c>
      <c r="K123" s="62">
        <v>0.1</v>
      </c>
      <c r="L123" s="63">
        <v>66.2</v>
      </c>
      <c r="M123" s="21">
        <v>0</v>
      </c>
      <c r="N123" s="21">
        <v>0</v>
      </c>
      <c r="O123" s="21">
        <v>84</v>
      </c>
      <c r="P123" s="21">
        <v>0.28</v>
      </c>
      <c r="Q123" s="21">
        <v>0</v>
      </c>
      <c r="R123" s="21">
        <v>0</v>
      </c>
      <c r="S123" s="21">
        <v>84</v>
      </c>
      <c r="T123" s="21">
        <v>0.28</v>
      </c>
      <c r="U123" s="21">
        <v>0.4</v>
      </c>
      <c r="V123" s="21">
        <v>0.3</v>
      </c>
      <c r="W123" s="21">
        <v>0</v>
      </c>
      <c r="X123" s="21">
        <v>0</v>
      </c>
      <c r="Y123" s="21">
        <v>0.4</v>
      </c>
      <c r="Z123" s="21">
        <v>0.3</v>
      </c>
      <c r="AA123" s="21">
        <v>0</v>
      </c>
      <c r="AB123" s="21">
        <v>0</v>
      </c>
    </row>
    <row r="124" spans="1:28" ht="15" customHeight="1">
      <c r="A124" s="2"/>
      <c r="B124" s="116" t="s">
        <v>18</v>
      </c>
      <c r="C124" s="116"/>
      <c r="D124" s="116"/>
      <c r="E124" s="66">
        <f>E111+E117+E121+E122+E123</f>
        <v>20.540000000000003</v>
      </c>
      <c r="F124" s="66">
        <f aca="true" t="shared" si="6" ref="F124:AB124">F111+F117+F121+F122+F123</f>
        <v>32.52</v>
      </c>
      <c r="G124" s="66">
        <f t="shared" si="6"/>
        <v>62.28</v>
      </c>
      <c r="H124" s="66">
        <f t="shared" si="6"/>
        <v>608.6</v>
      </c>
      <c r="I124" s="66">
        <f t="shared" si="6"/>
        <v>22.8</v>
      </c>
      <c r="J124" s="66">
        <f t="shared" si="6"/>
        <v>34.5</v>
      </c>
      <c r="K124" s="66">
        <f t="shared" si="6"/>
        <v>75.39999999999999</v>
      </c>
      <c r="L124" s="66">
        <f t="shared" si="6"/>
        <v>738.1</v>
      </c>
      <c r="M124" s="66">
        <f t="shared" si="6"/>
        <v>0.162</v>
      </c>
      <c r="N124" s="66">
        <f t="shared" si="6"/>
        <v>3.8400000000000003</v>
      </c>
      <c r="O124" s="66">
        <f t="shared" si="6"/>
        <v>112.98</v>
      </c>
      <c r="P124" s="66">
        <f t="shared" si="6"/>
        <v>1.6900000000000002</v>
      </c>
      <c r="Q124" s="66">
        <f t="shared" si="6"/>
        <v>0.194</v>
      </c>
      <c r="R124" s="66">
        <f t="shared" si="6"/>
        <v>4.66</v>
      </c>
      <c r="S124" s="66">
        <f t="shared" si="6"/>
        <v>113.03</v>
      </c>
      <c r="T124" s="66">
        <f t="shared" si="6"/>
        <v>2.0300000000000002</v>
      </c>
      <c r="U124" s="66">
        <f t="shared" si="6"/>
        <v>325.7</v>
      </c>
      <c r="V124" s="66">
        <f t="shared" si="6"/>
        <v>380</v>
      </c>
      <c r="W124" s="66">
        <f t="shared" si="6"/>
        <v>90.69999999999999</v>
      </c>
      <c r="X124" s="66">
        <f t="shared" si="6"/>
        <v>2.9600000000000004</v>
      </c>
      <c r="Y124" s="66">
        <f t="shared" si="6"/>
        <v>362.4</v>
      </c>
      <c r="Z124" s="66">
        <f t="shared" si="6"/>
        <v>451</v>
      </c>
      <c r="AA124" s="66">
        <f t="shared" si="6"/>
        <v>110.3</v>
      </c>
      <c r="AB124" s="66">
        <f t="shared" si="6"/>
        <v>3.48</v>
      </c>
    </row>
    <row r="125" spans="1:28" ht="15" customHeight="1">
      <c r="A125" s="119" t="s">
        <v>19</v>
      </c>
      <c r="B125" s="119"/>
      <c r="C125" s="119"/>
      <c r="D125" s="119"/>
      <c r="E125" s="67"/>
      <c r="F125" s="67"/>
      <c r="G125" s="67"/>
      <c r="H125" s="68"/>
      <c r="I125" s="69"/>
      <c r="J125" s="70"/>
      <c r="K125" s="69"/>
      <c r="L125" s="71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</row>
    <row r="126" spans="1:28" ht="12.75" customHeight="1">
      <c r="A126" s="12" t="s">
        <v>201</v>
      </c>
      <c r="B126" s="59" t="s">
        <v>199</v>
      </c>
      <c r="C126" s="12">
        <v>200</v>
      </c>
      <c r="D126" s="12">
        <v>250</v>
      </c>
      <c r="E126" s="91">
        <v>1.4</v>
      </c>
      <c r="F126" s="91">
        <v>3.8</v>
      </c>
      <c r="G126" s="91">
        <v>11.4</v>
      </c>
      <c r="H126" s="92">
        <v>83</v>
      </c>
      <c r="I126" s="91">
        <v>1.7</v>
      </c>
      <c r="J126" s="91">
        <v>4.8</v>
      </c>
      <c r="K126" s="91">
        <v>14.3</v>
      </c>
      <c r="L126" s="92">
        <v>103.8</v>
      </c>
      <c r="M126" s="93">
        <v>0.02</v>
      </c>
      <c r="N126" s="93">
        <v>0.16</v>
      </c>
      <c r="O126" s="93">
        <v>800</v>
      </c>
      <c r="P126" s="93">
        <v>0.18</v>
      </c>
      <c r="Q126" s="93">
        <v>0.025</v>
      </c>
      <c r="R126" s="93">
        <v>2</v>
      </c>
      <c r="S126" s="93">
        <v>1000</v>
      </c>
      <c r="T126" s="93">
        <v>0.22</v>
      </c>
      <c r="U126" s="93">
        <v>11.4</v>
      </c>
      <c r="V126" s="93">
        <v>34.4</v>
      </c>
      <c r="W126" s="93">
        <v>12.4</v>
      </c>
      <c r="X126" s="93">
        <v>0.4</v>
      </c>
      <c r="Y126" s="93">
        <v>14.2</v>
      </c>
      <c r="Z126" s="93">
        <v>43</v>
      </c>
      <c r="AA126" s="93">
        <v>15.5</v>
      </c>
      <c r="AB126" s="93">
        <v>0.5</v>
      </c>
    </row>
    <row r="127" spans="1:28" ht="15" customHeight="1">
      <c r="A127" s="12"/>
      <c r="B127" s="12" t="s">
        <v>200</v>
      </c>
      <c r="C127" s="12">
        <v>20</v>
      </c>
      <c r="D127" s="12">
        <v>25</v>
      </c>
      <c r="E127" s="91"/>
      <c r="F127" s="91"/>
      <c r="G127" s="91"/>
      <c r="H127" s="92"/>
      <c r="I127" s="91"/>
      <c r="J127" s="91"/>
      <c r="K127" s="91"/>
      <c r="L127" s="92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</row>
    <row r="128" spans="1:28" ht="13.5" customHeight="1">
      <c r="A128" s="12"/>
      <c r="B128" s="12" t="s">
        <v>167</v>
      </c>
      <c r="C128" s="12">
        <v>10</v>
      </c>
      <c r="D128" s="12">
        <v>12.5</v>
      </c>
      <c r="E128" s="91"/>
      <c r="F128" s="91"/>
      <c r="G128" s="91"/>
      <c r="H128" s="92"/>
      <c r="I128" s="91"/>
      <c r="J128" s="91"/>
      <c r="K128" s="91"/>
      <c r="L128" s="92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</row>
    <row r="129" spans="1:29" ht="26.25" customHeight="1">
      <c r="A129" s="12"/>
      <c r="B129" s="12" t="s">
        <v>120</v>
      </c>
      <c r="C129" s="12">
        <v>9.6</v>
      </c>
      <c r="D129" s="12">
        <v>12</v>
      </c>
      <c r="E129" s="91"/>
      <c r="F129" s="91"/>
      <c r="G129" s="91"/>
      <c r="H129" s="92"/>
      <c r="I129" s="91"/>
      <c r="J129" s="91"/>
      <c r="K129" s="91"/>
      <c r="L129" s="92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60"/>
    </row>
    <row r="130" spans="1:29" ht="12.75" customHeight="1">
      <c r="A130" s="12"/>
      <c r="B130" s="12" t="s">
        <v>166</v>
      </c>
      <c r="C130" s="12">
        <v>2</v>
      </c>
      <c r="D130" s="12">
        <v>2</v>
      </c>
      <c r="E130" s="91"/>
      <c r="F130" s="91"/>
      <c r="G130" s="91"/>
      <c r="H130" s="92"/>
      <c r="I130" s="91"/>
      <c r="J130" s="91"/>
      <c r="K130" s="91"/>
      <c r="L130" s="92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60"/>
    </row>
    <row r="131" spans="1:29" ht="12.75" customHeight="1">
      <c r="A131" s="12"/>
      <c r="B131" s="12" t="s">
        <v>145</v>
      </c>
      <c r="C131" s="12">
        <v>20</v>
      </c>
      <c r="D131" s="12">
        <v>30</v>
      </c>
      <c r="E131" s="91"/>
      <c r="F131" s="91"/>
      <c r="G131" s="91"/>
      <c r="H131" s="92"/>
      <c r="I131" s="91"/>
      <c r="J131" s="91"/>
      <c r="K131" s="91"/>
      <c r="L131" s="92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60"/>
    </row>
    <row r="132" spans="1:29" ht="12.75" customHeight="1">
      <c r="A132" s="12">
        <v>237</v>
      </c>
      <c r="B132" s="12" t="s">
        <v>57</v>
      </c>
      <c r="C132" s="12">
        <v>100</v>
      </c>
      <c r="D132" s="12">
        <v>150</v>
      </c>
      <c r="E132" s="102">
        <v>5.2</v>
      </c>
      <c r="F132" s="102">
        <v>5.8</v>
      </c>
      <c r="G132" s="102">
        <v>24.6</v>
      </c>
      <c r="H132" s="102">
        <v>168.6</v>
      </c>
      <c r="I132" s="63">
        <v>7.8</v>
      </c>
      <c r="J132" s="63">
        <v>7.84</v>
      </c>
      <c r="K132" s="63">
        <v>36.3</v>
      </c>
      <c r="L132" s="63">
        <v>253</v>
      </c>
      <c r="M132" s="95">
        <v>0.13</v>
      </c>
      <c r="N132" s="95">
        <v>0</v>
      </c>
      <c r="O132" s="95">
        <v>0.03</v>
      </c>
      <c r="P132" s="95">
        <v>0.45</v>
      </c>
      <c r="Q132" s="21">
        <v>0.2</v>
      </c>
      <c r="R132" s="21">
        <v>0</v>
      </c>
      <c r="S132" s="21">
        <v>0.04</v>
      </c>
      <c r="T132" s="21">
        <v>0.61</v>
      </c>
      <c r="U132" s="96">
        <v>16.6</v>
      </c>
      <c r="V132" s="96">
        <v>194</v>
      </c>
      <c r="W132" s="96">
        <v>37.3</v>
      </c>
      <c r="X132" s="96">
        <v>2.3</v>
      </c>
      <c r="Y132" s="21">
        <v>25</v>
      </c>
      <c r="Z132" s="21">
        <v>291</v>
      </c>
      <c r="AA132" s="21">
        <v>56</v>
      </c>
      <c r="AB132" s="21">
        <v>3.5</v>
      </c>
      <c r="AC132" s="60"/>
    </row>
    <row r="133" spans="1:29" ht="13.5" customHeight="1">
      <c r="A133" s="12"/>
      <c r="B133" s="12" t="s">
        <v>126</v>
      </c>
      <c r="C133" s="12">
        <v>46</v>
      </c>
      <c r="D133" s="12">
        <v>69</v>
      </c>
      <c r="E133" s="63"/>
      <c r="F133" s="63"/>
      <c r="G133" s="63"/>
      <c r="H133" s="64"/>
      <c r="I133" s="63"/>
      <c r="J133" s="63"/>
      <c r="K133" s="63"/>
      <c r="L133" s="64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60"/>
    </row>
    <row r="134" spans="1:29" ht="13.5" customHeight="1">
      <c r="A134" s="12"/>
      <c r="B134" s="12" t="s">
        <v>164</v>
      </c>
      <c r="C134" s="12">
        <v>5</v>
      </c>
      <c r="D134" s="12">
        <v>10</v>
      </c>
      <c r="E134" s="63"/>
      <c r="F134" s="63"/>
      <c r="G134" s="63"/>
      <c r="H134" s="64"/>
      <c r="I134" s="63"/>
      <c r="J134" s="63"/>
      <c r="K134" s="63"/>
      <c r="L134" s="64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60"/>
    </row>
    <row r="135" spans="1:28" ht="12.75" customHeight="1">
      <c r="A135" s="12">
        <v>388</v>
      </c>
      <c r="B135" s="12" t="s">
        <v>69</v>
      </c>
      <c r="C135" s="12">
        <v>100</v>
      </c>
      <c r="D135" s="12">
        <v>100</v>
      </c>
      <c r="E135" s="72">
        <v>9.7</v>
      </c>
      <c r="F135" s="72">
        <v>10.7</v>
      </c>
      <c r="G135" s="72">
        <v>8</v>
      </c>
      <c r="H135" s="73">
        <v>190</v>
      </c>
      <c r="I135" s="72">
        <v>9.7</v>
      </c>
      <c r="J135" s="72">
        <v>10.7</v>
      </c>
      <c r="K135" s="72">
        <v>8</v>
      </c>
      <c r="L135" s="73">
        <v>190</v>
      </c>
      <c r="M135" s="21">
        <v>0.05</v>
      </c>
      <c r="N135" s="21">
        <v>1</v>
      </c>
      <c r="O135" s="21">
        <v>0.07</v>
      </c>
      <c r="P135" s="21">
        <v>0.4</v>
      </c>
      <c r="Q135" s="21">
        <v>0.05</v>
      </c>
      <c r="R135" s="21">
        <v>1</v>
      </c>
      <c r="S135" s="21">
        <v>0.07</v>
      </c>
      <c r="T135" s="21">
        <v>0.4</v>
      </c>
      <c r="U135" s="21">
        <v>23</v>
      </c>
      <c r="V135" s="21">
        <v>110</v>
      </c>
      <c r="W135" s="21">
        <v>15</v>
      </c>
      <c r="X135" s="21">
        <v>1.6</v>
      </c>
      <c r="Y135" s="21">
        <v>23</v>
      </c>
      <c r="Z135" s="21">
        <v>110</v>
      </c>
      <c r="AA135" s="21">
        <v>15</v>
      </c>
      <c r="AB135" s="21">
        <v>1.6</v>
      </c>
    </row>
    <row r="136" spans="1:28" ht="12.75" customHeight="1">
      <c r="A136" s="12"/>
      <c r="B136" s="12" t="s">
        <v>127</v>
      </c>
      <c r="C136" s="12">
        <v>67</v>
      </c>
      <c r="D136" s="12">
        <v>67</v>
      </c>
      <c r="E136" s="74"/>
      <c r="F136" s="74"/>
      <c r="G136" s="74"/>
      <c r="H136" s="75"/>
      <c r="I136" s="76"/>
      <c r="J136" s="76"/>
      <c r="K136" s="76"/>
      <c r="L136" s="77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</row>
    <row r="137" spans="1:28" ht="14.25" customHeight="1">
      <c r="A137" s="12"/>
      <c r="B137" s="12" t="s">
        <v>164</v>
      </c>
      <c r="C137" s="12">
        <v>2.3</v>
      </c>
      <c r="D137" s="12">
        <v>2.3</v>
      </c>
      <c r="E137" s="74"/>
      <c r="F137" s="74"/>
      <c r="G137" s="74"/>
      <c r="H137" s="75"/>
      <c r="I137" s="76"/>
      <c r="J137" s="76"/>
      <c r="K137" s="76"/>
      <c r="L137" s="77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</row>
    <row r="138" spans="1:28" ht="14.25" customHeight="1">
      <c r="A138" s="12"/>
      <c r="B138" s="12" t="s">
        <v>120</v>
      </c>
      <c r="C138" s="12">
        <v>27</v>
      </c>
      <c r="D138" s="12">
        <v>27</v>
      </c>
      <c r="E138" s="74"/>
      <c r="F138" s="74"/>
      <c r="G138" s="74"/>
      <c r="H138" s="75"/>
      <c r="I138" s="76"/>
      <c r="J138" s="76"/>
      <c r="K138" s="76"/>
      <c r="L138" s="77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</row>
    <row r="139" spans="1:28" ht="14.25" customHeight="1">
      <c r="A139" s="12"/>
      <c r="B139" s="12" t="s">
        <v>13</v>
      </c>
      <c r="C139" s="12">
        <v>30</v>
      </c>
      <c r="D139" s="12">
        <v>30</v>
      </c>
      <c r="E139" s="72"/>
      <c r="F139" s="72"/>
      <c r="G139" s="72"/>
      <c r="H139" s="73"/>
      <c r="I139" s="72"/>
      <c r="J139" s="72"/>
      <c r="K139" s="72"/>
      <c r="L139" s="73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</row>
    <row r="140" spans="1:28" ht="13.5" customHeight="1">
      <c r="A140" s="12"/>
      <c r="B140" s="12" t="s">
        <v>108</v>
      </c>
      <c r="C140" s="12">
        <v>2</v>
      </c>
      <c r="D140" s="12">
        <v>2</v>
      </c>
      <c r="E140" s="74"/>
      <c r="F140" s="74"/>
      <c r="G140" s="74"/>
      <c r="H140" s="75"/>
      <c r="I140" s="76"/>
      <c r="J140" s="76"/>
      <c r="K140" s="76"/>
      <c r="L140" s="77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</row>
    <row r="141" spans="1:28" ht="14.25" customHeight="1">
      <c r="A141" s="12"/>
      <c r="B141" s="12" t="s">
        <v>164</v>
      </c>
      <c r="C141" s="12">
        <v>0.15</v>
      </c>
      <c r="D141" s="12">
        <v>0.18</v>
      </c>
      <c r="E141" s="74"/>
      <c r="F141" s="74"/>
      <c r="G141" s="74"/>
      <c r="H141" s="75"/>
      <c r="I141" s="76"/>
      <c r="J141" s="76"/>
      <c r="K141" s="76"/>
      <c r="L141" s="77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</row>
    <row r="142" spans="1:28" ht="13.5" customHeight="1">
      <c r="A142" s="9">
        <v>55</v>
      </c>
      <c r="B142" s="9" t="s">
        <v>70</v>
      </c>
      <c r="C142" s="9">
        <v>100</v>
      </c>
      <c r="D142" s="9">
        <v>70</v>
      </c>
      <c r="E142" s="62">
        <v>2.8</v>
      </c>
      <c r="F142" s="62">
        <v>12.1</v>
      </c>
      <c r="G142" s="62">
        <v>7.1</v>
      </c>
      <c r="H142" s="78">
        <v>155</v>
      </c>
      <c r="I142" s="62">
        <v>1.9</v>
      </c>
      <c r="J142" s="62">
        <v>8.5</v>
      </c>
      <c r="K142" s="62">
        <v>4.9</v>
      </c>
      <c r="L142" s="78">
        <v>108.5</v>
      </c>
      <c r="M142" s="21">
        <v>0.02</v>
      </c>
      <c r="N142" s="21">
        <v>5.5</v>
      </c>
      <c r="O142" s="21">
        <v>0.01</v>
      </c>
      <c r="P142" s="21">
        <v>4.5</v>
      </c>
      <c r="Q142" s="21">
        <v>0.01</v>
      </c>
      <c r="R142" s="21">
        <v>3.8</v>
      </c>
      <c r="S142" s="21">
        <v>0.01</v>
      </c>
      <c r="T142" s="21">
        <v>3.1</v>
      </c>
      <c r="U142" s="21">
        <v>89</v>
      </c>
      <c r="V142" s="21">
        <v>82</v>
      </c>
      <c r="W142" s="21">
        <v>19</v>
      </c>
      <c r="X142" s="21">
        <v>1.2</v>
      </c>
      <c r="Y142" s="21">
        <v>62.3</v>
      </c>
      <c r="Z142" s="21">
        <v>57.4</v>
      </c>
      <c r="AA142" s="21">
        <v>13.3</v>
      </c>
      <c r="AB142" s="21">
        <v>0.8</v>
      </c>
    </row>
    <row r="143" spans="1:28" ht="13.5" customHeight="1">
      <c r="A143" s="9"/>
      <c r="B143" s="9" t="s">
        <v>128</v>
      </c>
      <c r="C143" s="9">
        <v>115.4</v>
      </c>
      <c r="D143" s="9">
        <v>81</v>
      </c>
      <c r="E143" s="62"/>
      <c r="F143" s="62"/>
      <c r="G143" s="62"/>
      <c r="H143" s="78"/>
      <c r="I143" s="62"/>
      <c r="J143" s="62"/>
      <c r="K143" s="62"/>
      <c r="L143" s="64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</row>
    <row r="144" spans="1:28" ht="12" customHeight="1">
      <c r="A144" s="9"/>
      <c r="B144" s="9" t="s">
        <v>17</v>
      </c>
      <c r="C144" s="9">
        <v>7.7</v>
      </c>
      <c r="D144" s="9">
        <v>5.4</v>
      </c>
      <c r="E144" s="62"/>
      <c r="F144" s="62"/>
      <c r="G144" s="62"/>
      <c r="H144" s="78"/>
      <c r="I144" s="62"/>
      <c r="J144" s="62"/>
      <c r="K144" s="62"/>
      <c r="L144" s="64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</row>
    <row r="145" spans="1:28" ht="12.75" customHeight="1">
      <c r="A145" s="9"/>
      <c r="B145" s="9" t="s">
        <v>166</v>
      </c>
      <c r="C145" s="9">
        <v>9</v>
      </c>
      <c r="D145" s="9">
        <v>6.3</v>
      </c>
      <c r="E145" s="62"/>
      <c r="F145" s="62"/>
      <c r="G145" s="62"/>
      <c r="H145" s="78"/>
      <c r="I145" s="62"/>
      <c r="J145" s="62"/>
      <c r="K145" s="62"/>
      <c r="L145" s="64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</row>
    <row r="146" spans="1:28" ht="12.75" customHeight="1">
      <c r="A146" s="9">
        <v>108</v>
      </c>
      <c r="B146" s="9" t="s">
        <v>16</v>
      </c>
      <c r="C146" s="9">
        <v>50</v>
      </c>
      <c r="D146" s="9">
        <v>60</v>
      </c>
      <c r="E146" s="62">
        <v>3.8</v>
      </c>
      <c r="F146" s="62">
        <v>0.4</v>
      </c>
      <c r="G146" s="62">
        <v>24.6</v>
      </c>
      <c r="H146" s="63">
        <v>117.5</v>
      </c>
      <c r="I146" s="63">
        <v>4.56</v>
      </c>
      <c r="J146" s="63">
        <v>0.48</v>
      </c>
      <c r="K146" s="63">
        <v>32.4</v>
      </c>
      <c r="L146" s="64">
        <v>141</v>
      </c>
      <c r="M146" s="21">
        <v>0.05</v>
      </c>
      <c r="N146" s="21">
        <v>0</v>
      </c>
      <c r="O146" s="21">
        <v>0</v>
      </c>
      <c r="P146" s="21">
        <v>0.5</v>
      </c>
      <c r="Q146" s="21">
        <v>0.06</v>
      </c>
      <c r="R146" s="21">
        <v>0</v>
      </c>
      <c r="S146" s="21">
        <v>0</v>
      </c>
      <c r="T146" s="21">
        <v>0.6</v>
      </c>
      <c r="U146" s="21">
        <v>10</v>
      </c>
      <c r="V146" s="21">
        <v>32.5</v>
      </c>
      <c r="W146" s="21">
        <v>7</v>
      </c>
      <c r="X146" s="21">
        <v>0.5</v>
      </c>
      <c r="Y146" s="21">
        <v>12</v>
      </c>
      <c r="Z146" s="21">
        <v>39</v>
      </c>
      <c r="AA146" s="21">
        <v>8.4</v>
      </c>
      <c r="AB146" s="21">
        <v>0.6</v>
      </c>
    </row>
    <row r="147" spans="1:28" ht="14.25" customHeight="1">
      <c r="A147" s="9">
        <v>109</v>
      </c>
      <c r="B147" s="9" t="s">
        <v>23</v>
      </c>
      <c r="C147" s="9">
        <v>45</v>
      </c>
      <c r="D147" s="9">
        <v>70</v>
      </c>
      <c r="E147" s="63">
        <v>3.3</v>
      </c>
      <c r="F147" s="63">
        <v>0.6</v>
      </c>
      <c r="G147" s="63">
        <v>16.7</v>
      </c>
      <c r="H147" s="63">
        <v>87.9</v>
      </c>
      <c r="I147" s="63">
        <v>4.62</v>
      </c>
      <c r="J147" s="63">
        <v>7.3</v>
      </c>
      <c r="K147" s="63">
        <v>25.9</v>
      </c>
      <c r="L147" s="64">
        <v>121</v>
      </c>
      <c r="M147" s="21">
        <v>0.09</v>
      </c>
      <c r="N147" s="21">
        <v>0</v>
      </c>
      <c r="O147" s="21">
        <v>0</v>
      </c>
      <c r="P147" s="21">
        <v>0.7</v>
      </c>
      <c r="Q147" s="21">
        <v>0.12</v>
      </c>
      <c r="R147" s="21">
        <v>0</v>
      </c>
      <c r="S147" s="21">
        <v>0</v>
      </c>
      <c r="T147" s="21">
        <v>0.98</v>
      </c>
      <c r="U147" s="21">
        <v>17.5</v>
      </c>
      <c r="V147" s="21">
        <v>79</v>
      </c>
      <c r="W147" s="21">
        <v>23.5</v>
      </c>
      <c r="X147" s="21">
        <v>1.95</v>
      </c>
      <c r="Y147" s="21">
        <v>24.5</v>
      </c>
      <c r="Z147" s="21">
        <v>110.6</v>
      </c>
      <c r="AA147" s="21">
        <v>32.9</v>
      </c>
      <c r="AB147" s="21">
        <v>2.73</v>
      </c>
    </row>
    <row r="148" spans="1:28" ht="13.5" customHeight="1">
      <c r="A148" s="9">
        <v>493</v>
      </c>
      <c r="B148" s="9" t="s">
        <v>28</v>
      </c>
      <c r="C148" s="9">
        <v>200</v>
      </c>
      <c r="D148" s="9">
        <v>200</v>
      </c>
      <c r="E148" s="63">
        <v>0.1</v>
      </c>
      <c r="F148" s="63">
        <v>0</v>
      </c>
      <c r="G148" s="63">
        <v>15</v>
      </c>
      <c r="H148" s="64">
        <v>60</v>
      </c>
      <c r="I148" s="63">
        <v>0.1</v>
      </c>
      <c r="J148" s="63">
        <v>0</v>
      </c>
      <c r="K148" s="63">
        <v>15</v>
      </c>
      <c r="L148" s="64">
        <v>60</v>
      </c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  <c r="U148" s="21">
        <v>11</v>
      </c>
      <c r="V148" s="21">
        <v>3</v>
      </c>
      <c r="W148" s="21">
        <v>1</v>
      </c>
      <c r="X148" s="21">
        <v>0.3</v>
      </c>
      <c r="Y148" s="21">
        <v>11</v>
      </c>
      <c r="Z148" s="21">
        <v>3</v>
      </c>
      <c r="AA148" s="21">
        <v>1</v>
      </c>
      <c r="AB148" s="21">
        <v>0.3</v>
      </c>
    </row>
    <row r="149" spans="1:28" ht="13.5" customHeight="1">
      <c r="A149" s="9"/>
      <c r="B149" s="9" t="s">
        <v>112</v>
      </c>
      <c r="C149" s="9">
        <v>0.35</v>
      </c>
      <c r="D149" s="9">
        <v>0.35</v>
      </c>
      <c r="E149" s="62"/>
      <c r="F149" s="62"/>
      <c r="G149" s="62"/>
      <c r="H149" s="64"/>
      <c r="I149" s="62"/>
      <c r="J149" s="62"/>
      <c r="K149" s="62"/>
      <c r="L149" s="64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</row>
    <row r="150" spans="1:28" ht="13.5" customHeight="1">
      <c r="A150" s="9"/>
      <c r="B150" s="9" t="s">
        <v>14</v>
      </c>
      <c r="C150" s="9">
        <v>15</v>
      </c>
      <c r="D150" s="9">
        <v>15</v>
      </c>
      <c r="E150" s="62"/>
      <c r="F150" s="62"/>
      <c r="G150" s="62"/>
      <c r="H150" s="64"/>
      <c r="I150" s="62"/>
      <c r="J150" s="62"/>
      <c r="K150" s="62"/>
      <c r="L150" s="64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</row>
    <row r="151" spans="1:28" ht="13.5" customHeight="1">
      <c r="A151" s="17"/>
      <c r="B151" s="9" t="s">
        <v>113</v>
      </c>
      <c r="C151" s="9">
        <v>150</v>
      </c>
      <c r="D151" s="9">
        <v>150</v>
      </c>
      <c r="E151" s="63">
        <v>0.45</v>
      </c>
      <c r="F151" s="63">
        <v>0.6</v>
      </c>
      <c r="G151" s="63">
        <v>17.25</v>
      </c>
      <c r="H151" s="64">
        <v>72</v>
      </c>
      <c r="I151" s="63">
        <v>0.45</v>
      </c>
      <c r="J151" s="63">
        <v>0.6</v>
      </c>
      <c r="K151" s="63">
        <v>17.25</v>
      </c>
      <c r="L151" s="64">
        <v>72</v>
      </c>
      <c r="M151" s="79">
        <v>0</v>
      </c>
      <c r="N151" s="79">
        <v>6.9</v>
      </c>
      <c r="O151" s="79">
        <v>4.5</v>
      </c>
      <c r="P151" s="79">
        <v>0.3</v>
      </c>
      <c r="Q151" s="79">
        <v>0</v>
      </c>
      <c r="R151" s="79">
        <v>6.9</v>
      </c>
      <c r="S151" s="79">
        <v>4.5</v>
      </c>
      <c r="T151" s="79">
        <v>0.3</v>
      </c>
      <c r="U151" s="79">
        <v>9</v>
      </c>
      <c r="V151" s="79">
        <v>16.5</v>
      </c>
      <c r="W151" s="79">
        <v>7.5</v>
      </c>
      <c r="X151" s="79">
        <v>0.15</v>
      </c>
      <c r="Y151" s="79">
        <v>9</v>
      </c>
      <c r="Z151" s="79">
        <v>16.5</v>
      </c>
      <c r="AA151" s="79">
        <v>7.5</v>
      </c>
      <c r="AB151" s="79">
        <v>0.15</v>
      </c>
    </row>
    <row r="152" spans="1:28" ht="13.5" customHeight="1">
      <c r="A152" s="116" t="s">
        <v>24</v>
      </c>
      <c r="B152" s="117"/>
      <c r="C152" s="117"/>
      <c r="D152" s="118"/>
      <c r="E152" s="80">
        <f aca="true" t="shared" si="7" ref="E152:X152">E126+I132+E135+E142+E146+E147+E117+E151</f>
        <v>32.85</v>
      </c>
      <c r="F152" s="80">
        <f t="shared" si="7"/>
        <v>39.339999999999996</v>
      </c>
      <c r="G152" s="80">
        <f t="shared" si="7"/>
        <v>146.35000000000002</v>
      </c>
      <c r="H152" s="80">
        <f t="shared" si="7"/>
        <v>1102.4</v>
      </c>
      <c r="I152" s="80">
        <f t="shared" si="7"/>
        <v>26.66</v>
      </c>
      <c r="J152" s="80">
        <f t="shared" si="7"/>
        <v>35.68</v>
      </c>
      <c r="K152" s="80">
        <f t="shared" si="7"/>
        <v>127.78</v>
      </c>
      <c r="L152" s="80">
        <f t="shared" si="7"/>
        <v>880.75</v>
      </c>
      <c r="M152" s="80">
        <f t="shared" si="7"/>
        <v>0.47000000000000003</v>
      </c>
      <c r="N152" s="80">
        <f t="shared" si="7"/>
        <v>14.86</v>
      </c>
      <c r="O152" s="80">
        <f t="shared" si="7"/>
        <v>804.64</v>
      </c>
      <c r="P152" s="80">
        <f t="shared" si="7"/>
        <v>7.1899999999999995</v>
      </c>
      <c r="Q152" s="80">
        <f t="shared" si="7"/>
        <v>16.905</v>
      </c>
      <c r="R152" s="80">
        <f t="shared" si="7"/>
        <v>209.00000000000003</v>
      </c>
      <c r="S152" s="80">
        <f t="shared" si="7"/>
        <v>1041.8999999999999</v>
      </c>
      <c r="T152" s="80">
        <f t="shared" si="7"/>
        <v>7.8999999999999995</v>
      </c>
      <c r="U152" s="80">
        <f t="shared" si="7"/>
        <v>308.9</v>
      </c>
      <c r="V152" s="80">
        <f t="shared" si="7"/>
        <v>755.4</v>
      </c>
      <c r="W152" s="80">
        <f t="shared" si="7"/>
        <v>167.4</v>
      </c>
      <c r="X152" s="80">
        <f t="shared" si="7"/>
        <v>10.100000000000001</v>
      </c>
      <c r="Y152" s="80">
        <f>Y126+AC135+Y135+Y142+Y146+Y147+Y117+Y151</f>
        <v>269</v>
      </c>
      <c r="Z152" s="80">
        <f>Z126+AD135+Z135+Z142+Z146+Z147+Z117+Z151</f>
        <v>486.5</v>
      </c>
      <c r="AA152" s="80">
        <f>AA126+AE135+AA135+AA142+AA146+AA147+AA117+AA151</f>
        <v>119.6</v>
      </c>
      <c r="AB152" s="80">
        <f>AB126+AF135+AB135+AB142+AB146+AB147+AB117+AB151</f>
        <v>7.180000000000001</v>
      </c>
    </row>
    <row r="153" spans="1:28" ht="13.5" customHeight="1">
      <c r="A153" s="119" t="s">
        <v>25</v>
      </c>
      <c r="B153" s="119"/>
      <c r="C153" s="119"/>
      <c r="D153" s="119"/>
      <c r="E153" s="81">
        <f aca="true" t="shared" si="8" ref="E153:AB153">E124+E152</f>
        <v>53.39</v>
      </c>
      <c r="F153" s="81">
        <f t="shared" si="8"/>
        <v>71.86</v>
      </c>
      <c r="G153" s="81">
        <f t="shared" si="8"/>
        <v>208.63000000000002</v>
      </c>
      <c r="H153" s="81">
        <f t="shared" si="8"/>
        <v>1711</v>
      </c>
      <c r="I153" s="81">
        <f t="shared" si="8"/>
        <v>49.46</v>
      </c>
      <c r="J153" s="81">
        <f t="shared" si="8"/>
        <v>70.18</v>
      </c>
      <c r="K153" s="81">
        <f t="shared" si="8"/>
        <v>203.18</v>
      </c>
      <c r="L153" s="81">
        <f t="shared" si="8"/>
        <v>1618.85</v>
      </c>
      <c r="M153" s="81">
        <f t="shared" si="8"/>
        <v>0.632</v>
      </c>
      <c r="N153" s="81">
        <f t="shared" si="8"/>
        <v>18.7</v>
      </c>
      <c r="O153" s="81">
        <f t="shared" si="8"/>
        <v>917.62</v>
      </c>
      <c r="P153" s="81">
        <f t="shared" si="8"/>
        <v>8.879999999999999</v>
      </c>
      <c r="Q153" s="81">
        <f t="shared" si="8"/>
        <v>17.099</v>
      </c>
      <c r="R153" s="81">
        <f t="shared" si="8"/>
        <v>213.66000000000003</v>
      </c>
      <c r="S153" s="81">
        <f t="shared" si="8"/>
        <v>1154.9299999999998</v>
      </c>
      <c r="T153" s="81">
        <f t="shared" si="8"/>
        <v>9.93</v>
      </c>
      <c r="U153" s="81">
        <f t="shared" si="8"/>
        <v>634.5999999999999</v>
      </c>
      <c r="V153" s="81">
        <f t="shared" si="8"/>
        <v>1135.4</v>
      </c>
      <c r="W153" s="81">
        <f t="shared" si="8"/>
        <v>258.1</v>
      </c>
      <c r="X153" s="81">
        <f t="shared" si="8"/>
        <v>13.060000000000002</v>
      </c>
      <c r="Y153" s="81">
        <f t="shared" si="8"/>
        <v>631.4</v>
      </c>
      <c r="Z153" s="81">
        <f t="shared" si="8"/>
        <v>937.5</v>
      </c>
      <c r="AA153" s="81">
        <f t="shared" si="8"/>
        <v>229.89999999999998</v>
      </c>
      <c r="AB153" s="81">
        <f t="shared" si="8"/>
        <v>10.66</v>
      </c>
    </row>
    <row r="154" spans="1:28" ht="13.5" customHeight="1">
      <c r="A154" s="120" t="s">
        <v>45</v>
      </c>
      <c r="B154" s="121"/>
      <c r="C154" s="121"/>
      <c r="D154" s="121"/>
      <c r="E154" s="122"/>
      <c r="F154" s="13"/>
      <c r="G154" s="13"/>
      <c r="H154" s="13"/>
      <c r="I154" s="13"/>
      <c r="J154" s="13"/>
      <c r="K154" s="13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3"/>
      <c r="AB154" s="13"/>
    </row>
    <row r="155" spans="1:28" ht="13.5" customHeight="1">
      <c r="A155" s="24" t="s">
        <v>227</v>
      </c>
      <c r="B155" s="24" t="s">
        <v>228</v>
      </c>
      <c r="C155" s="24">
        <v>125</v>
      </c>
      <c r="D155" s="24">
        <v>125</v>
      </c>
      <c r="E155" s="27">
        <v>4.06</v>
      </c>
      <c r="F155" s="27">
        <v>7.47</v>
      </c>
      <c r="G155" s="27">
        <v>14.74</v>
      </c>
      <c r="H155" s="27">
        <v>141</v>
      </c>
      <c r="I155" s="27">
        <v>4.06</v>
      </c>
      <c r="J155" s="27">
        <v>7.47</v>
      </c>
      <c r="K155" s="27">
        <v>14.74</v>
      </c>
      <c r="L155" s="27">
        <v>141</v>
      </c>
      <c r="M155" s="103"/>
      <c r="N155" s="103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3"/>
      <c r="AB155" s="13"/>
    </row>
    <row r="156" spans="1:28" ht="13.5" customHeight="1">
      <c r="A156" s="23">
        <v>65</v>
      </c>
      <c r="B156" s="32" t="s">
        <v>72</v>
      </c>
      <c r="C156" s="23">
        <v>100</v>
      </c>
      <c r="D156" s="23">
        <v>100</v>
      </c>
      <c r="E156" s="26">
        <v>3.1</v>
      </c>
      <c r="F156" s="26">
        <v>11.4</v>
      </c>
      <c r="G156" s="26">
        <v>9.8</v>
      </c>
      <c r="H156" s="26">
        <v>154</v>
      </c>
      <c r="I156" s="26">
        <v>3.1</v>
      </c>
      <c r="J156" s="26">
        <v>11.4</v>
      </c>
      <c r="K156" s="26">
        <v>9.8</v>
      </c>
      <c r="L156" s="26">
        <v>154</v>
      </c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3"/>
      <c r="AB156" s="13"/>
    </row>
    <row r="157" spans="1:28" ht="13.5" customHeight="1">
      <c r="A157" s="23"/>
      <c r="B157" s="32"/>
      <c r="C157" s="23"/>
      <c r="D157" s="23"/>
      <c r="E157" s="26"/>
      <c r="F157" s="26"/>
      <c r="G157" s="26"/>
      <c r="H157" s="26"/>
      <c r="I157" s="26"/>
      <c r="J157" s="26"/>
      <c r="K157" s="26"/>
      <c r="L157" s="26"/>
      <c r="M157" s="33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</row>
    <row r="158" spans="1:28" ht="13.5" customHeight="1">
      <c r="A158" s="123" t="s">
        <v>130</v>
      </c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  <c r="AA158" s="124"/>
      <c r="AB158" s="125"/>
    </row>
    <row r="159" spans="1:28" ht="13.5" customHeight="1">
      <c r="A159" s="126" t="s">
        <v>12</v>
      </c>
      <c r="B159" s="126"/>
      <c r="C159" s="126"/>
      <c r="D159" s="126"/>
      <c r="E159" s="38"/>
      <c r="F159" s="38"/>
      <c r="G159" s="38"/>
      <c r="H159" s="39"/>
      <c r="I159" s="40"/>
      <c r="J159" s="40"/>
      <c r="K159" s="40"/>
      <c r="L159" s="41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</row>
    <row r="160" spans="1:28" ht="17.25" customHeight="1">
      <c r="A160" s="9">
        <v>195</v>
      </c>
      <c r="B160" s="9" t="s">
        <v>131</v>
      </c>
      <c r="C160" s="20">
        <v>200</v>
      </c>
      <c r="D160" s="20">
        <v>250</v>
      </c>
      <c r="E160" s="63">
        <v>3.2</v>
      </c>
      <c r="F160" s="63">
        <v>12.5</v>
      </c>
      <c r="G160" s="63">
        <v>17</v>
      </c>
      <c r="H160" s="63">
        <v>195</v>
      </c>
      <c r="I160" s="63">
        <v>4.7</v>
      </c>
      <c r="J160" s="63">
        <v>13.3</v>
      </c>
      <c r="K160" s="63">
        <v>23.5</v>
      </c>
      <c r="L160" s="64">
        <v>237</v>
      </c>
      <c r="M160" s="21">
        <v>0.12</v>
      </c>
      <c r="N160" s="21">
        <v>15.3</v>
      </c>
      <c r="O160" s="21">
        <v>0.02</v>
      </c>
      <c r="P160" s="21">
        <v>3.9</v>
      </c>
      <c r="Q160" s="21">
        <v>0.15</v>
      </c>
      <c r="R160" s="21">
        <v>19.1</v>
      </c>
      <c r="S160" s="21">
        <v>0.025</v>
      </c>
      <c r="T160" s="21">
        <v>4.8</v>
      </c>
      <c r="U160" s="21">
        <v>68</v>
      </c>
      <c r="V160" s="21">
        <v>105</v>
      </c>
      <c r="W160" s="21">
        <v>39</v>
      </c>
      <c r="X160" s="21">
        <v>1.4</v>
      </c>
      <c r="Y160" s="21">
        <v>85</v>
      </c>
      <c r="Z160" s="21">
        <v>131</v>
      </c>
      <c r="AA160" s="21">
        <v>48.7</v>
      </c>
      <c r="AB160" s="21">
        <v>1.75</v>
      </c>
    </row>
    <row r="161" spans="1:28" ht="15" customHeight="1">
      <c r="A161" s="9"/>
      <c r="B161" s="9" t="s">
        <v>20</v>
      </c>
      <c r="C161" s="20">
        <v>128</v>
      </c>
      <c r="D161" s="20">
        <v>160</v>
      </c>
      <c r="E161" s="63"/>
      <c r="F161" s="63"/>
      <c r="G161" s="63"/>
      <c r="H161" s="64"/>
      <c r="I161" s="63"/>
      <c r="J161" s="63"/>
      <c r="K161" s="63"/>
      <c r="L161" s="64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</row>
    <row r="162" spans="1:28" ht="15" customHeight="1">
      <c r="A162" s="9"/>
      <c r="B162" s="9" t="s">
        <v>167</v>
      </c>
      <c r="C162" s="20">
        <v>40</v>
      </c>
      <c r="D162" s="20">
        <v>50</v>
      </c>
      <c r="E162" s="63"/>
      <c r="F162" s="63"/>
      <c r="G162" s="63"/>
      <c r="H162" s="64"/>
      <c r="I162" s="63"/>
      <c r="J162" s="63"/>
      <c r="K162" s="63"/>
      <c r="L162" s="64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</row>
    <row r="163" spans="1:28" ht="15" customHeight="1">
      <c r="A163" s="9"/>
      <c r="B163" s="9" t="s">
        <v>119</v>
      </c>
      <c r="C163" s="20">
        <v>50</v>
      </c>
      <c r="D163" s="20">
        <v>62.5</v>
      </c>
      <c r="E163" s="63"/>
      <c r="F163" s="63"/>
      <c r="G163" s="63"/>
      <c r="H163" s="64"/>
      <c r="I163" s="63"/>
      <c r="J163" s="63"/>
      <c r="K163" s="63"/>
      <c r="L163" s="64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</row>
    <row r="164" spans="1:28" ht="15" customHeight="1">
      <c r="A164" s="9"/>
      <c r="B164" s="9" t="s">
        <v>120</v>
      </c>
      <c r="C164" s="20">
        <v>19</v>
      </c>
      <c r="D164" s="20">
        <v>23.7</v>
      </c>
      <c r="E164" s="63"/>
      <c r="F164" s="63"/>
      <c r="G164" s="63"/>
      <c r="H164" s="64"/>
      <c r="I164" s="63"/>
      <c r="J164" s="63"/>
      <c r="K164" s="63"/>
      <c r="L164" s="64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</row>
    <row r="165" spans="1:28" ht="15" customHeight="1">
      <c r="A165" s="9"/>
      <c r="B165" s="9" t="s">
        <v>166</v>
      </c>
      <c r="C165" s="20">
        <v>8</v>
      </c>
      <c r="D165" s="20">
        <v>12</v>
      </c>
      <c r="E165" s="63"/>
      <c r="F165" s="63"/>
      <c r="G165" s="63"/>
      <c r="H165" s="64"/>
      <c r="I165" s="63"/>
      <c r="J165" s="63"/>
      <c r="K165" s="63"/>
      <c r="L165" s="64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</row>
    <row r="166" spans="1:28" ht="15" customHeight="1">
      <c r="A166" s="9"/>
      <c r="B166" s="9" t="s">
        <v>29</v>
      </c>
      <c r="C166" s="20">
        <v>16</v>
      </c>
      <c r="D166" s="20">
        <v>16</v>
      </c>
      <c r="E166" s="63"/>
      <c r="F166" s="63"/>
      <c r="G166" s="63"/>
      <c r="H166" s="64"/>
      <c r="I166" s="63"/>
      <c r="J166" s="63"/>
      <c r="K166" s="63"/>
      <c r="L166" s="64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</row>
    <row r="167" spans="1:28" ht="14.25" customHeight="1">
      <c r="A167" s="9">
        <v>493</v>
      </c>
      <c r="B167" s="9" t="s">
        <v>125</v>
      </c>
      <c r="C167" s="9">
        <v>200</v>
      </c>
      <c r="D167" s="9">
        <v>200</v>
      </c>
      <c r="E167" s="63">
        <v>0.1</v>
      </c>
      <c r="F167" s="63">
        <v>0</v>
      </c>
      <c r="G167" s="63">
        <v>15</v>
      </c>
      <c r="H167" s="64">
        <v>60</v>
      </c>
      <c r="I167" s="63">
        <v>0.1</v>
      </c>
      <c r="J167" s="63">
        <v>0</v>
      </c>
      <c r="K167" s="63">
        <v>15</v>
      </c>
      <c r="L167" s="64">
        <v>60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1">
        <v>11</v>
      </c>
      <c r="V167" s="21">
        <v>3</v>
      </c>
      <c r="W167" s="21">
        <v>1</v>
      </c>
      <c r="X167" s="21">
        <v>0.3</v>
      </c>
      <c r="Y167" s="21">
        <v>11</v>
      </c>
      <c r="Z167" s="21">
        <v>3</v>
      </c>
      <c r="AA167" s="21">
        <v>1</v>
      </c>
      <c r="AB167" s="21">
        <v>0.3</v>
      </c>
    </row>
    <row r="168" spans="1:28" ht="12.75">
      <c r="A168" s="9"/>
      <c r="B168" s="9" t="s">
        <v>112</v>
      </c>
      <c r="C168" s="9">
        <v>0.35</v>
      </c>
      <c r="D168" s="9">
        <v>0.35</v>
      </c>
      <c r="E168" s="62"/>
      <c r="F168" s="62"/>
      <c r="G168" s="62"/>
      <c r="H168" s="64"/>
      <c r="I168" s="62"/>
      <c r="J168" s="62"/>
      <c r="K168" s="62"/>
      <c r="L168" s="64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</row>
    <row r="169" spans="1:28" ht="12.75">
      <c r="A169" s="9"/>
      <c r="B169" s="9" t="s">
        <v>14</v>
      </c>
      <c r="C169" s="9">
        <v>10</v>
      </c>
      <c r="D169" s="9">
        <v>15</v>
      </c>
      <c r="E169" s="62"/>
      <c r="F169" s="62"/>
      <c r="G169" s="62"/>
      <c r="H169" s="64"/>
      <c r="I169" s="62"/>
      <c r="J169" s="62"/>
      <c r="K169" s="62"/>
      <c r="L169" s="64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</row>
    <row r="170" spans="1:28" ht="12.75">
      <c r="A170" s="9">
        <v>108</v>
      </c>
      <c r="B170" s="9" t="s">
        <v>16</v>
      </c>
      <c r="C170" s="20">
        <v>40</v>
      </c>
      <c r="D170" s="20">
        <v>60</v>
      </c>
      <c r="E170" s="62">
        <v>3.04</v>
      </c>
      <c r="F170" s="62">
        <v>0.32</v>
      </c>
      <c r="G170" s="62">
        <v>19.68</v>
      </c>
      <c r="H170" s="63">
        <v>94</v>
      </c>
      <c r="I170" s="62">
        <v>3.8</v>
      </c>
      <c r="J170" s="62">
        <v>0.4</v>
      </c>
      <c r="K170" s="62">
        <v>26.5</v>
      </c>
      <c r="L170" s="64">
        <v>117.5</v>
      </c>
      <c r="M170" s="21">
        <v>0.04</v>
      </c>
      <c r="N170" s="21">
        <v>0</v>
      </c>
      <c r="O170" s="21">
        <v>0</v>
      </c>
      <c r="P170" s="21">
        <v>0.45</v>
      </c>
      <c r="Q170" s="21">
        <v>0.05</v>
      </c>
      <c r="R170" s="21">
        <v>0</v>
      </c>
      <c r="S170" s="21">
        <v>0</v>
      </c>
      <c r="T170" s="21">
        <v>0.5</v>
      </c>
      <c r="U170" s="21">
        <v>8</v>
      </c>
      <c r="V170" s="21">
        <v>26</v>
      </c>
      <c r="W170" s="21">
        <v>5.6</v>
      </c>
      <c r="X170" s="21">
        <v>0.5</v>
      </c>
      <c r="Y170" s="21">
        <v>10</v>
      </c>
      <c r="Z170" s="21">
        <v>32.5</v>
      </c>
      <c r="AA170" s="21">
        <v>7</v>
      </c>
      <c r="AB170" s="21">
        <v>0.5</v>
      </c>
    </row>
    <row r="171" spans="1:28" ht="12.75">
      <c r="A171" s="12" t="s">
        <v>204</v>
      </c>
      <c r="B171" s="17" t="s">
        <v>195</v>
      </c>
      <c r="C171" s="31">
        <v>58</v>
      </c>
      <c r="D171" s="31">
        <v>58</v>
      </c>
      <c r="E171" s="62">
        <v>5</v>
      </c>
      <c r="F171" s="62">
        <v>5.3</v>
      </c>
      <c r="G171" s="62">
        <v>1.6</v>
      </c>
      <c r="H171" s="63">
        <v>74.2</v>
      </c>
      <c r="I171" s="62">
        <v>5</v>
      </c>
      <c r="J171" s="62">
        <v>5.3</v>
      </c>
      <c r="K171" s="62">
        <v>1.6</v>
      </c>
      <c r="L171" s="63">
        <v>74.2</v>
      </c>
      <c r="M171" s="21">
        <v>0.034</v>
      </c>
      <c r="N171" s="21">
        <v>0.29</v>
      </c>
      <c r="O171" s="21">
        <v>116</v>
      </c>
      <c r="P171" s="21">
        <v>0.69</v>
      </c>
      <c r="Q171" s="21">
        <v>0.034</v>
      </c>
      <c r="R171" s="21">
        <v>0.29</v>
      </c>
      <c r="S171" s="21">
        <v>116</v>
      </c>
      <c r="T171" s="21">
        <v>0.69</v>
      </c>
      <c r="U171" s="21">
        <v>54.1</v>
      </c>
      <c r="V171" s="21">
        <v>88.9</v>
      </c>
      <c r="W171" s="21">
        <v>7.7</v>
      </c>
      <c r="X171" s="21">
        <v>0.87</v>
      </c>
      <c r="Y171" s="21">
        <v>54.1</v>
      </c>
      <c r="Z171" s="21">
        <v>88.9</v>
      </c>
      <c r="AA171" s="21">
        <v>7.7</v>
      </c>
      <c r="AB171" s="21">
        <v>0.87</v>
      </c>
    </row>
    <row r="172" spans="1:28" ht="12.75">
      <c r="A172" s="12"/>
      <c r="B172" s="17" t="s">
        <v>22</v>
      </c>
      <c r="C172" s="31">
        <v>40</v>
      </c>
      <c r="D172" s="31">
        <v>40</v>
      </c>
      <c r="E172" s="62"/>
      <c r="F172" s="62"/>
      <c r="G172" s="62"/>
      <c r="H172" s="63"/>
      <c r="I172" s="62"/>
      <c r="J172" s="62"/>
      <c r="K172" s="62"/>
      <c r="L172" s="64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</row>
    <row r="173" spans="1:28" ht="12.75">
      <c r="A173" s="12"/>
      <c r="B173" s="17" t="s">
        <v>13</v>
      </c>
      <c r="C173" s="31">
        <v>15</v>
      </c>
      <c r="D173" s="31">
        <v>15</v>
      </c>
      <c r="E173" s="62"/>
      <c r="F173" s="62"/>
      <c r="G173" s="62"/>
      <c r="H173" s="63"/>
      <c r="I173" s="62"/>
      <c r="J173" s="62"/>
      <c r="K173" s="62"/>
      <c r="L173" s="64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</row>
    <row r="174" spans="1:28" ht="12.75">
      <c r="A174" s="12"/>
      <c r="B174" s="17" t="s">
        <v>164</v>
      </c>
      <c r="C174" s="31">
        <v>2</v>
      </c>
      <c r="D174" s="31">
        <v>2</v>
      </c>
      <c r="E174" s="62"/>
      <c r="F174" s="62"/>
      <c r="G174" s="62"/>
      <c r="H174" s="63"/>
      <c r="I174" s="62"/>
      <c r="J174" s="62"/>
      <c r="K174" s="62"/>
      <c r="L174" s="64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</row>
    <row r="175" spans="1:28" ht="12.75">
      <c r="A175" s="2"/>
      <c r="B175" s="116" t="s">
        <v>18</v>
      </c>
      <c r="C175" s="116"/>
      <c r="D175" s="116"/>
      <c r="E175" s="66">
        <f>E160+E167+E170+E171</f>
        <v>11.34</v>
      </c>
      <c r="F175" s="66">
        <f aca="true" t="shared" si="9" ref="F175:AB175">F160+F167+F170+F171</f>
        <v>18.12</v>
      </c>
      <c r="G175" s="66">
        <f t="shared" si="9"/>
        <v>53.28</v>
      </c>
      <c r="H175" s="66">
        <f t="shared" si="9"/>
        <v>423.2</v>
      </c>
      <c r="I175" s="66">
        <f t="shared" si="9"/>
        <v>13.6</v>
      </c>
      <c r="J175" s="66">
        <f t="shared" si="9"/>
        <v>19</v>
      </c>
      <c r="K175" s="66">
        <f t="shared" si="9"/>
        <v>66.6</v>
      </c>
      <c r="L175" s="66">
        <f t="shared" si="9"/>
        <v>488.7</v>
      </c>
      <c r="M175" s="66">
        <f t="shared" si="9"/>
        <v>0.194</v>
      </c>
      <c r="N175" s="66">
        <f t="shared" si="9"/>
        <v>15.59</v>
      </c>
      <c r="O175" s="66">
        <f t="shared" si="9"/>
        <v>116.02</v>
      </c>
      <c r="P175" s="66">
        <f t="shared" si="9"/>
        <v>5.039999999999999</v>
      </c>
      <c r="Q175" s="66">
        <f t="shared" si="9"/>
        <v>0.234</v>
      </c>
      <c r="R175" s="66">
        <f t="shared" si="9"/>
        <v>19.39</v>
      </c>
      <c r="S175" s="66">
        <f t="shared" si="9"/>
        <v>116.025</v>
      </c>
      <c r="T175" s="66">
        <f t="shared" si="9"/>
        <v>5.99</v>
      </c>
      <c r="U175" s="66">
        <f t="shared" si="9"/>
        <v>141.1</v>
      </c>
      <c r="V175" s="66">
        <f t="shared" si="9"/>
        <v>222.9</v>
      </c>
      <c r="W175" s="66">
        <f t="shared" si="9"/>
        <v>53.300000000000004</v>
      </c>
      <c r="X175" s="66">
        <f t="shared" si="9"/>
        <v>3.0700000000000003</v>
      </c>
      <c r="Y175" s="66">
        <f t="shared" si="9"/>
        <v>160.1</v>
      </c>
      <c r="Z175" s="66">
        <f t="shared" si="9"/>
        <v>255.4</v>
      </c>
      <c r="AA175" s="66">
        <f t="shared" si="9"/>
        <v>64.4</v>
      </c>
      <c r="AB175" s="66">
        <f t="shared" si="9"/>
        <v>3.42</v>
      </c>
    </row>
    <row r="176" spans="1:28" ht="15.75">
      <c r="A176" s="119" t="s">
        <v>19</v>
      </c>
      <c r="B176" s="119"/>
      <c r="C176" s="119"/>
      <c r="D176" s="119"/>
      <c r="E176" s="67"/>
      <c r="F176" s="67"/>
      <c r="G176" s="67"/>
      <c r="H176" s="68"/>
      <c r="I176" s="69"/>
      <c r="J176" s="70"/>
      <c r="K176" s="69"/>
      <c r="L176" s="71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</row>
    <row r="177" spans="1:28" ht="12.75">
      <c r="A177" s="9">
        <v>131</v>
      </c>
      <c r="B177" s="9" t="s">
        <v>184</v>
      </c>
      <c r="C177" s="9">
        <v>200</v>
      </c>
      <c r="D177" s="9">
        <v>250</v>
      </c>
      <c r="E177" s="63">
        <v>1</v>
      </c>
      <c r="F177" s="63">
        <v>4.2</v>
      </c>
      <c r="G177" s="63">
        <v>8.4</v>
      </c>
      <c r="H177" s="64">
        <v>92</v>
      </c>
      <c r="I177" s="63">
        <v>1.3</v>
      </c>
      <c r="J177" s="63">
        <v>5</v>
      </c>
      <c r="K177" s="63">
        <v>13.5</v>
      </c>
      <c r="L177" s="64">
        <v>118</v>
      </c>
      <c r="M177" s="21">
        <v>0.052</v>
      </c>
      <c r="N177" s="21">
        <v>7.34</v>
      </c>
      <c r="O177" s="21">
        <v>0.03</v>
      </c>
      <c r="P177" s="21">
        <v>0.2</v>
      </c>
      <c r="Q177" s="21">
        <v>0.065</v>
      </c>
      <c r="R177" s="21">
        <v>9.2</v>
      </c>
      <c r="S177" s="21">
        <v>0.037</v>
      </c>
      <c r="T177" s="21">
        <v>0.25</v>
      </c>
      <c r="U177" s="21">
        <v>30.2</v>
      </c>
      <c r="V177" s="21">
        <v>55.4</v>
      </c>
      <c r="W177" s="21">
        <v>24.8</v>
      </c>
      <c r="X177" s="21">
        <v>1.22</v>
      </c>
      <c r="Y177" s="21">
        <v>37.7</v>
      </c>
      <c r="Z177" s="21">
        <v>69.25</v>
      </c>
      <c r="AA177" s="21">
        <v>31</v>
      </c>
      <c r="AB177" s="21">
        <v>1.52</v>
      </c>
    </row>
    <row r="178" spans="1:28" ht="12.75">
      <c r="A178" s="9"/>
      <c r="B178" s="9" t="s">
        <v>128</v>
      </c>
      <c r="C178" s="9">
        <v>64</v>
      </c>
      <c r="D178" s="9">
        <v>70</v>
      </c>
      <c r="E178" s="63"/>
      <c r="F178" s="63"/>
      <c r="G178" s="63"/>
      <c r="H178" s="64"/>
      <c r="I178" s="63"/>
      <c r="J178" s="63"/>
      <c r="K178" s="63"/>
      <c r="L178" s="64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</row>
    <row r="179" spans="1:28" ht="15" customHeight="1">
      <c r="A179" s="9"/>
      <c r="B179" s="9" t="s">
        <v>167</v>
      </c>
      <c r="C179" s="9">
        <v>10</v>
      </c>
      <c r="D179" s="9">
        <v>12.5</v>
      </c>
      <c r="E179" s="63"/>
      <c r="F179" s="63"/>
      <c r="G179" s="63"/>
      <c r="H179" s="64"/>
      <c r="I179" s="63"/>
      <c r="J179" s="63"/>
      <c r="K179" s="63"/>
      <c r="L179" s="64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</row>
    <row r="180" spans="1:28" ht="14.25" customHeight="1">
      <c r="A180" s="9"/>
      <c r="B180" s="9" t="s">
        <v>120</v>
      </c>
      <c r="C180" s="9">
        <v>10.8</v>
      </c>
      <c r="D180" s="9">
        <v>13.5</v>
      </c>
      <c r="E180" s="63"/>
      <c r="F180" s="63"/>
      <c r="G180" s="63"/>
      <c r="H180" s="64"/>
      <c r="I180" s="63"/>
      <c r="J180" s="63"/>
      <c r="K180" s="63"/>
      <c r="L180" s="64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</row>
    <row r="181" spans="1:28" ht="12.75">
      <c r="A181" s="9"/>
      <c r="B181" s="9" t="s">
        <v>20</v>
      </c>
      <c r="C181" s="9">
        <v>23</v>
      </c>
      <c r="D181" s="9">
        <v>28.7</v>
      </c>
      <c r="E181" s="63"/>
      <c r="F181" s="63"/>
      <c r="G181" s="63"/>
      <c r="H181" s="64"/>
      <c r="I181" s="63"/>
      <c r="J181" s="63"/>
      <c r="K181" s="63"/>
      <c r="L181" s="64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</row>
    <row r="182" spans="1:28" ht="12.75">
      <c r="A182" s="9"/>
      <c r="B182" s="9" t="s">
        <v>164</v>
      </c>
      <c r="C182" s="9">
        <v>2</v>
      </c>
      <c r="D182" s="9">
        <v>2</v>
      </c>
      <c r="E182" s="63"/>
      <c r="F182" s="63"/>
      <c r="G182" s="63"/>
      <c r="H182" s="64"/>
      <c r="I182" s="63"/>
      <c r="J182" s="63"/>
      <c r="K182" s="63"/>
      <c r="L182" s="64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</row>
    <row r="183" spans="1:28" ht="12.75">
      <c r="A183" s="9"/>
      <c r="B183" s="9" t="s">
        <v>14</v>
      </c>
      <c r="C183" s="9">
        <v>1</v>
      </c>
      <c r="D183" s="9">
        <v>1</v>
      </c>
      <c r="E183" s="63"/>
      <c r="F183" s="63"/>
      <c r="G183" s="63"/>
      <c r="H183" s="64"/>
      <c r="I183" s="63"/>
      <c r="J183" s="63"/>
      <c r="K183" s="63"/>
      <c r="L183" s="64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</row>
    <row r="184" spans="1:28" ht="12.75">
      <c r="A184" s="9"/>
      <c r="B184" s="9" t="s">
        <v>132</v>
      </c>
      <c r="C184" s="9">
        <v>2</v>
      </c>
      <c r="D184" s="9">
        <v>2.6</v>
      </c>
      <c r="E184" s="63"/>
      <c r="F184" s="63"/>
      <c r="G184" s="63"/>
      <c r="H184" s="64"/>
      <c r="I184" s="63"/>
      <c r="J184" s="63"/>
      <c r="K184" s="63"/>
      <c r="L184" s="64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</row>
    <row r="185" spans="1:28" ht="12.75">
      <c r="A185" s="9"/>
      <c r="B185" s="9" t="s">
        <v>29</v>
      </c>
      <c r="C185" s="9">
        <v>2</v>
      </c>
      <c r="D185" s="9">
        <v>2</v>
      </c>
      <c r="E185" s="63"/>
      <c r="F185" s="63"/>
      <c r="G185" s="63"/>
      <c r="H185" s="64"/>
      <c r="I185" s="63"/>
      <c r="J185" s="63"/>
      <c r="K185" s="63"/>
      <c r="L185" s="64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</row>
    <row r="186" spans="1:28" ht="12.75">
      <c r="A186" s="9"/>
      <c r="B186" s="9" t="s">
        <v>21</v>
      </c>
      <c r="C186" s="9">
        <v>32</v>
      </c>
      <c r="D186" s="9">
        <v>40</v>
      </c>
      <c r="E186" s="63"/>
      <c r="F186" s="63"/>
      <c r="G186" s="63"/>
      <c r="H186" s="64"/>
      <c r="I186" s="63"/>
      <c r="J186" s="63"/>
      <c r="K186" s="63"/>
      <c r="L186" s="64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</row>
    <row r="187" spans="1:28" ht="12.75">
      <c r="A187" s="9">
        <v>279</v>
      </c>
      <c r="B187" s="9" t="s">
        <v>133</v>
      </c>
      <c r="C187" s="9">
        <v>150</v>
      </c>
      <c r="D187" s="9">
        <v>200</v>
      </c>
      <c r="E187" s="63">
        <v>3.37</v>
      </c>
      <c r="F187" s="63">
        <v>1.4</v>
      </c>
      <c r="G187" s="63">
        <v>33</v>
      </c>
      <c r="H187" s="64">
        <v>183</v>
      </c>
      <c r="I187" s="63">
        <v>4.5</v>
      </c>
      <c r="J187" s="63">
        <v>1.8</v>
      </c>
      <c r="K187" s="63">
        <v>48.2</v>
      </c>
      <c r="L187" s="64">
        <v>237</v>
      </c>
      <c r="M187" s="21">
        <v>0.03</v>
      </c>
      <c r="N187" s="21">
        <v>0</v>
      </c>
      <c r="O187" s="21">
        <v>0.015</v>
      </c>
      <c r="P187" s="21">
        <v>0.22</v>
      </c>
      <c r="Q187" s="21">
        <v>0.04</v>
      </c>
      <c r="R187" s="21">
        <v>0</v>
      </c>
      <c r="S187" s="21">
        <v>0.02</v>
      </c>
      <c r="T187" s="21">
        <v>0.3</v>
      </c>
      <c r="U187" s="21">
        <v>9</v>
      </c>
      <c r="V187" s="21">
        <v>65.2</v>
      </c>
      <c r="W187" s="21">
        <v>19.5</v>
      </c>
      <c r="X187" s="21">
        <v>1.2</v>
      </c>
      <c r="Y187" s="21">
        <v>12</v>
      </c>
      <c r="Z187" s="21">
        <v>87</v>
      </c>
      <c r="AA187" s="21">
        <v>26</v>
      </c>
      <c r="AB187" s="21">
        <v>0.8</v>
      </c>
    </row>
    <row r="188" spans="1:28" ht="12.75">
      <c r="A188" s="9"/>
      <c r="B188" s="9" t="s">
        <v>134</v>
      </c>
      <c r="C188" s="9">
        <v>36</v>
      </c>
      <c r="D188" s="9">
        <v>48</v>
      </c>
      <c r="E188" s="63"/>
      <c r="F188" s="63"/>
      <c r="G188" s="63"/>
      <c r="H188" s="64"/>
      <c r="I188" s="63"/>
      <c r="J188" s="63"/>
      <c r="K188" s="63"/>
      <c r="L188" s="64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</row>
    <row r="189" spans="1:28" ht="12.75">
      <c r="A189" s="9"/>
      <c r="B189" s="9" t="s">
        <v>165</v>
      </c>
      <c r="C189" s="9">
        <v>6.6</v>
      </c>
      <c r="D189" s="9">
        <v>6.5</v>
      </c>
      <c r="E189" s="63"/>
      <c r="F189" s="63"/>
      <c r="G189" s="63"/>
      <c r="H189" s="64"/>
      <c r="I189" s="63"/>
      <c r="J189" s="63"/>
      <c r="K189" s="63"/>
      <c r="L189" s="64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</row>
    <row r="190" spans="1:28" ht="12.75">
      <c r="A190" s="9"/>
      <c r="B190" s="9" t="s">
        <v>166</v>
      </c>
      <c r="C190" s="9">
        <v>3</v>
      </c>
      <c r="D190" s="9">
        <v>4</v>
      </c>
      <c r="E190" s="63"/>
      <c r="F190" s="63"/>
      <c r="G190" s="63"/>
      <c r="H190" s="64"/>
      <c r="I190" s="63"/>
      <c r="J190" s="63"/>
      <c r="K190" s="63"/>
      <c r="L190" s="64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</row>
    <row r="191" spans="1:28" ht="12.75">
      <c r="A191" s="9"/>
      <c r="B191" s="9" t="s">
        <v>29</v>
      </c>
      <c r="C191" s="9">
        <v>2</v>
      </c>
      <c r="D191" s="9">
        <v>2</v>
      </c>
      <c r="E191" s="63"/>
      <c r="F191" s="63"/>
      <c r="G191" s="63"/>
      <c r="H191" s="64"/>
      <c r="I191" s="63"/>
      <c r="J191" s="63"/>
      <c r="K191" s="63"/>
      <c r="L191" s="64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</row>
    <row r="192" spans="1:28" ht="12.75">
      <c r="A192" s="12">
        <v>410</v>
      </c>
      <c r="B192" s="12" t="s">
        <v>76</v>
      </c>
      <c r="C192" s="12" t="s">
        <v>206</v>
      </c>
      <c r="D192" s="12" t="s">
        <v>104</v>
      </c>
      <c r="E192" s="63">
        <v>5.6</v>
      </c>
      <c r="F192" s="63">
        <v>6</v>
      </c>
      <c r="G192" s="63">
        <v>4.1</v>
      </c>
      <c r="H192" s="63">
        <v>96.5</v>
      </c>
      <c r="I192" s="63">
        <v>11.2</v>
      </c>
      <c r="J192" s="63">
        <v>12</v>
      </c>
      <c r="K192" s="63">
        <v>8.2</v>
      </c>
      <c r="L192" s="63">
        <v>193</v>
      </c>
      <c r="M192" s="21">
        <v>0.025</v>
      </c>
      <c r="N192" s="21">
        <v>0.39</v>
      </c>
      <c r="O192" s="21">
        <v>0.03</v>
      </c>
      <c r="P192" s="21">
        <v>0.26</v>
      </c>
      <c r="Q192" s="21">
        <v>0.052</v>
      </c>
      <c r="R192" s="21">
        <v>0.78</v>
      </c>
      <c r="S192" s="21">
        <v>0.065</v>
      </c>
      <c r="T192" s="21">
        <v>0.52</v>
      </c>
      <c r="U192" s="21">
        <v>20</v>
      </c>
      <c r="V192" s="21">
        <v>48.7</v>
      </c>
      <c r="W192" s="21">
        <v>7.8</v>
      </c>
      <c r="X192" s="21">
        <v>0.58</v>
      </c>
      <c r="Y192" s="21">
        <v>40</v>
      </c>
      <c r="Z192" s="21">
        <v>97.5</v>
      </c>
      <c r="AA192" s="21">
        <v>15.6</v>
      </c>
      <c r="AB192" s="21">
        <v>1.17</v>
      </c>
    </row>
    <row r="193" spans="1:28" ht="12.75">
      <c r="A193" s="12"/>
      <c r="B193" s="12" t="s">
        <v>135</v>
      </c>
      <c r="C193" s="12">
        <v>78</v>
      </c>
      <c r="D193" s="12">
        <v>156</v>
      </c>
      <c r="E193" s="63"/>
      <c r="F193" s="63"/>
      <c r="G193" s="63"/>
      <c r="H193" s="64"/>
      <c r="I193" s="63"/>
      <c r="J193" s="63"/>
      <c r="K193" s="63"/>
      <c r="L193" s="64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</row>
    <row r="194" spans="1:28" ht="12.75" customHeight="1">
      <c r="A194" s="12"/>
      <c r="B194" s="12" t="s">
        <v>165</v>
      </c>
      <c r="C194" s="12">
        <v>4</v>
      </c>
      <c r="D194" s="12">
        <v>8</v>
      </c>
      <c r="E194" s="63"/>
      <c r="F194" s="63"/>
      <c r="G194" s="63"/>
      <c r="H194" s="64"/>
      <c r="I194" s="63"/>
      <c r="J194" s="63"/>
      <c r="K194" s="63"/>
      <c r="L194" s="64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</row>
    <row r="195" spans="1:28" ht="12.75" customHeight="1">
      <c r="A195" s="12"/>
      <c r="B195" s="12" t="s">
        <v>13</v>
      </c>
      <c r="C195" s="12">
        <v>22.5</v>
      </c>
      <c r="D195" s="12">
        <v>45</v>
      </c>
      <c r="E195" s="63"/>
      <c r="F195" s="63"/>
      <c r="G195" s="63"/>
      <c r="H195" s="64"/>
      <c r="I195" s="63"/>
      <c r="J195" s="63"/>
      <c r="K195" s="63"/>
      <c r="L195" s="64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</row>
    <row r="196" spans="1:28" ht="12.75" customHeight="1">
      <c r="A196" s="12"/>
      <c r="B196" s="12" t="s">
        <v>164</v>
      </c>
      <c r="C196" s="12">
        <v>1.5</v>
      </c>
      <c r="D196" s="12">
        <v>3</v>
      </c>
      <c r="E196" s="63"/>
      <c r="F196" s="63"/>
      <c r="G196" s="63"/>
      <c r="H196" s="64"/>
      <c r="I196" s="63"/>
      <c r="J196" s="63"/>
      <c r="K196" s="63"/>
      <c r="L196" s="64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</row>
    <row r="197" spans="1:28" ht="12.75" customHeight="1">
      <c r="A197" s="12">
        <v>4</v>
      </c>
      <c r="B197" s="12" t="s">
        <v>77</v>
      </c>
      <c r="C197" s="12">
        <v>100</v>
      </c>
      <c r="D197" s="12">
        <v>100</v>
      </c>
      <c r="E197" s="72">
        <v>1.6</v>
      </c>
      <c r="F197" s="72">
        <v>10.1</v>
      </c>
      <c r="G197" s="72">
        <v>9.6</v>
      </c>
      <c r="H197" s="73">
        <v>136</v>
      </c>
      <c r="I197" s="72">
        <v>1.6</v>
      </c>
      <c r="J197" s="72">
        <v>10.1</v>
      </c>
      <c r="K197" s="72">
        <v>9.6</v>
      </c>
      <c r="L197" s="73">
        <v>136</v>
      </c>
      <c r="M197" s="21">
        <v>0.04</v>
      </c>
      <c r="N197" s="21">
        <v>27.8</v>
      </c>
      <c r="O197" s="21">
        <v>0</v>
      </c>
      <c r="P197" s="21">
        <v>4.5</v>
      </c>
      <c r="Q197" s="21">
        <v>0.04</v>
      </c>
      <c r="R197" s="21">
        <v>27.8</v>
      </c>
      <c r="S197" s="21">
        <v>0</v>
      </c>
      <c r="T197" s="21">
        <v>4.5</v>
      </c>
      <c r="U197" s="21">
        <v>44</v>
      </c>
      <c r="V197" s="21">
        <v>32</v>
      </c>
      <c r="W197" s="21">
        <v>17</v>
      </c>
      <c r="X197" s="21">
        <v>0.6</v>
      </c>
      <c r="Y197" s="21">
        <v>44</v>
      </c>
      <c r="Z197" s="21">
        <v>32</v>
      </c>
      <c r="AA197" s="21">
        <v>17</v>
      </c>
      <c r="AB197" s="21">
        <v>0.6</v>
      </c>
    </row>
    <row r="198" spans="1:28" ht="12.75" customHeight="1">
      <c r="A198" s="12"/>
      <c r="B198" s="12" t="s">
        <v>119</v>
      </c>
      <c r="C198" s="12">
        <v>106</v>
      </c>
      <c r="D198" s="12">
        <v>106</v>
      </c>
      <c r="E198" s="74"/>
      <c r="F198" s="74"/>
      <c r="G198" s="74"/>
      <c r="H198" s="75"/>
      <c r="I198" s="76"/>
      <c r="J198" s="76"/>
      <c r="K198" s="76"/>
      <c r="L198" s="77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</row>
    <row r="199" spans="1:28" ht="15" customHeight="1">
      <c r="A199" s="12"/>
      <c r="B199" s="12" t="s">
        <v>167</v>
      </c>
      <c r="C199" s="12">
        <v>13</v>
      </c>
      <c r="D199" s="12">
        <v>13</v>
      </c>
      <c r="E199" s="74"/>
      <c r="F199" s="74"/>
      <c r="G199" s="74"/>
      <c r="H199" s="75"/>
      <c r="I199" s="76"/>
      <c r="J199" s="76"/>
      <c r="K199" s="76"/>
      <c r="L199" s="77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</row>
    <row r="200" spans="1:28" ht="15.75" customHeight="1">
      <c r="A200" s="12"/>
      <c r="B200" s="12" t="s">
        <v>166</v>
      </c>
      <c r="C200" s="12">
        <v>7</v>
      </c>
      <c r="D200" s="12">
        <v>12.5</v>
      </c>
      <c r="E200" s="74"/>
      <c r="F200" s="74"/>
      <c r="G200" s="74"/>
      <c r="H200" s="75"/>
      <c r="I200" s="76"/>
      <c r="J200" s="76"/>
      <c r="K200" s="76"/>
      <c r="L200" s="77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</row>
    <row r="201" spans="1:28" ht="15.75" customHeight="1">
      <c r="A201" s="12"/>
      <c r="B201" s="12" t="s">
        <v>14</v>
      </c>
      <c r="C201" s="12">
        <v>2</v>
      </c>
      <c r="D201" s="12">
        <v>2</v>
      </c>
      <c r="E201" s="72"/>
      <c r="F201" s="72"/>
      <c r="G201" s="72"/>
      <c r="H201" s="73"/>
      <c r="I201" s="72"/>
      <c r="J201" s="72"/>
      <c r="K201" s="72"/>
      <c r="L201" s="73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</row>
    <row r="202" spans="1:28" ht="12.75">
      <c r="A202" s="9">
        <v>108</v>
      </c>
      <c r="B202" s="9" t="s">
        <v>16</v>
      </c>
      <c r="C202" s="9">
        <v>50</v>
      </c>
      <c r="D202" s="9">
        <v>60</v>
      </c>
      <c r="E202" s="62">
        <v>3.8</v>
      </c>
      <c r="F202" s="62">
        <v>0.4</v>
      </c>
      <c r="G202" s="62">
        <v>24.6</v>
      </c>
      <c r="H202" s="63">
        <v>117.5</v>
      </c>
      <c r="I202" s="63">
        <v>4.56</v>
      </c>
      <c r="J202" s="63">
        <v>0.48</v>
      </c>
      <c r="K202" s="63">
        <v>32.4</v>
      </c>
      <c r="L202" s="64">
        <v>141</v>
      </c>
      <c r="M202" s="21">
        <v>0.05</v>
      </c>
      <c r="N202" s="21">
        <v>0</v>
      </c>
      <c r="O202" s="21">
        <v>0</v>
      </c>
      <c r="P202" s="21">
        <v>0.5</v>
      </c>
      <c r="Q202" s="21">
        <v>0.06</v>
      </c>
      <c r="R202" s="21">
        <v>0</v>
      </c>
      <c r="S202" s="21">
        <v>0</v>
      </c>
      <c r="T202" s="21">
        <v>0.6</v>
      </c>
      <c r="U202" s="21">
        <v>10</v>
      </c>
      <c r="V202" s="21">
        <v>32.5</v>
      </c>
      <c r="W202" s="21">
        <v>7</v>
      </c>
      <c r="X202" s="21">
        <v>0.5</v>
      </c>
      <c r="Y202" s="21">
        <v>12</v>
      </c>
      <c r="Z202" s="21">
        <v>39</v>
      </c>
      <c r="AA202" s="21">
        <v>8.4</v>
      </c>
      <c r="AB202" s="21">
        <v>0.6</v>
      </c>
    </row>
    <row r="203" spans="1:28" ht="12.75">
      <c r="A203" s="9">
        <v>109</v>
      </c>
      <c r="B203" s="9" t="s">
        <v>23</v>
      </c>
      <c r="C203" s="9">
        <v>50</v>
      </c>
      <c r="D203" s="9">
        <v>70</v>
      </c>
      <c r="E203" s="63">
        <v>3.3</v>
      </c>
      <c r="F203" s="63">
        <v>0.6</v>
      </c>
      <c r="G203" s="63">
        <v>16.7</v>
      </c>
      <c r="H203" s="63">
        <v>87.9</v>
      </c>
      <c r="I203" s="63">
        <v>4.62</v>
      </c>
      <c r="J203" s="63">
        <v>7.3</v>
      </c>
      <c r="K203" s="63">
        <v>25.9</v>
      </c>
      <c r="L203" s="64">
        <v>121</v>
      </c>
      <c r="M203" s="21">
        <v>0.09</v>
      </c>
      <c r="N203" s="21">
        <v>0</v>
      </c>
      <c r="O203" s="21">
        <v>0</v>
      </c>
      <c r="P203" s="21">
        <v>0.7</v>
      </c>
      <c r="Q203" s="21">
        <v>0.12</v>
      </c>
      <c r="R203" s="21">
        <v>0</v>
      </c>
      <c r="S203" s="21">
        <v>0</v>
      </c>
      <c r="T203" s="21">
        <v>0.98</v>
      </c>
      <c r="U203" s="21">
        <v>17.5</v>
      </c>
      <c r="V203" s="21">
        <v>79</v>
      </c>
      <c r="W203" s="21">
        <v>23.5</v>
      </c>
      <c r="X203" s="21">
        <v>1.95</v>
      </c>
      <c r="Y203" s="21">
        <v>24.5</v>
      </c>
      <c r="Z203" s="21">
        <v>110.6</v>
      </c>
      <c r="AA203" s="21">
        <v>32.9</v>
      </c>
      <c r="AB203" s="21">
        <v>2.73</v>
      </c>
    </row>
    <row r="204" spans="1:28" ht="12.75">
      <c r="A204" s="9" t="s">
        <v>202</v>
      </c>
      <c r="B204" s="12" t="s">
        <v>196</v>
      </c>
      <c r="C204" s="9">
        <v>200</v>
      </c>
      <c r="D204" s="9">
        <v>200</v>
      </c>
      <c r="E204" s="62">
        <v>0.1</v>
      </c>
      <c r="F204" s="62">
        <v>0.1</v>
      </c>
      <c r="G204" s="62">
        <v>29.2</v>
      </c>
      <c r="H204" s="78">
        <v>110.4</v>
      </c>
      <c r="I204" s="62">
        <v>0.1</v>
      </c>
      <c r="J204" s="62">
        <v>0.1</v>
      </c>
      <c r="K204" s="62">
        <v>29.2</v>
      </c>
      <c r="L204" s="78">
        <v>110.4</v>
      </c>
      <c r="M204" s="21">
        <v>0.004</v>
      </c>
      <c r="N204" s="21">
        <v>0.14</v>
      </c>
      <c r="O204" s="21">
        <v>4</v>
      </c>
      <c r="P204" s="21">
        <v>0</v>
      </c>
      <c r="Q204" s="21">
        <v>0.004</v>
      </c>
      <c r="R204" s="21">
        <v>0.14</v>
      </c>
      <c r="S204" s="21">
        <v>4</v>
      </c>
      <c r="T204" s="21">
        <v>0</v>
      </c>
      <c r="U204" s="21">
        <v>9.8</v>
      </c>
      <c r="V204" s="21">
        <v>8.6</v>
      </c>
      <c r="W204" s="21">
        <v>0.16</v>
      </c>
      <c r="X204" s="21">
        <v>0.2</v>
      </c>
      <c r="Y204" s="21">
        <v>9.8</v>
      </c>
      <c r="Z204" s="21">
        <v>8.6</v>
      </c>
      <c r="AA204" s="21">
        <v>0.16</v>
      </c>
      <c r="AB204" s="21">
        <v>0.2</v>
      </c>
    </row>
    <row r="205" spans="1:28" ht="12.75">
      <c r="A205" s="9"/>
      <c r="B205" s="9" t="s">
        <v>111</v>
      </c>
      <c r="C205" s="9">
        <v>32</v>
      </c>
      <c r="D205" s="9">
        <v>32</v>
      </c>
      <c r="E205" s="62"/>
      <c r="F205" s="62"/>
      <c r="G205" s="62"/>
      <c r="H205" s="78"/>
      <c r="I205" s="62"/>
      <c r="J205" s="62"/>
      <c r="K205" s="62"/>
      <c r="L205" s="64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</row>
    <row r="206" spans="1:28" ht="12.75">
      <c r="A206" s="9"/>
      <c r="B206" s="9" t="s">
        <v>14</v>
      </c>
      <c r="C206" s="9">
        <v>15</v>
      </c>
      <c r="D206" s="9">
        <v>15</v>
      </c>
      <c r="E206" s="62"/>
      <c r="F206" s="62"/>
      <c r="G206" s="62"/>
      <c r="H206" s="78"/>
      <c r="I206" s="62"/>
      <c r="J206" s="62"/>
      <c r="K206" s="62"/>
      <c r="L206" s="64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</row>
    <row r="207" spans="1:28" ht="12.75">
      <c r="A207" s="9"/>
      <c r="B207" s="9" t="s">
        <v>203</v>
      </c>
      <c r="C207" s="9">
        <v>8</v>
      </c>
      <c r="D207" s="9">
        <v>8</v>
      </c>
      <c r="E207" s="62"/>
      <c r="F207" s="62"/>
      <c r="G207" s="62"/>
      <c r="H207" s="78"/>
      <c r="I207" s="62"/>
      <c r="J207" s="62"/>
      <c r="K207" s="62"/>
      <c r="L207" s="64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</row>
    <row r="208" spans="1:28" ht="15" customHeight="1">
      <c r="A208" s="116" t="s">
        <v>24</v>
      </c>
      <c r="B208" s="117"/>
      <c r="C208" s="117"/>
      <c r="D208" s="118"/>
      <c r="E208" s="80">
        <f>E177+E187+E192+E197+E202+E203+E204</f>
        <v>18.77</v>
      </c>
      <c r="F208" s="80">
        <f aca="true" t="shared" si="10" ref="F208:AB208">F177+F187+F192+F197+F202+F203+F204</f>
        <v>22.8</v>
      </c>
      <c r="G208" s="80">
        <f t="shared" si="10"/>
        <v>125.60000000000001</v>
      </c>
      <c r="H208" s="80">
        <f t="shared" si="10"/>
        <v>823.3</v>
      </c>
      <c r="I208" s="80">
        <f t="shared" si="10"/>
        <v>27.880000000000003</v>
      </c>
      <c r="J208" s="80">
        <f t="shared" si="10"/>
        <v>36.78</v>
      </c>
      <c r="K208" s="80">
        <f t="shared" si="10"/>
        <v>167</v>
      </c>
      <c r="L208" s="80">
        <f t="shared" si="10"/>
        <v>1056.4</v>
      </c>
      <c r="M208" s="80">
        <f t="shared" si="10"/>
        <v>0.29100000000000004</v>
      </c>
      <c r="N208" s="80">
        <f t="shared" si="10"/>
        <v>35.67</v>
      </c>
      <c r="O208" s="80">
        <f t="shared" si="10"/>
        <v>4.075</v>
      </c>
      <c r="P208" s="80">
        <f t="shared" si="10"/>
        <v>6.38</v>
      </c>
      <c r="Q208" s="80">
        <f t="shared" si="10"/>
        <v>0.381</v>
      </c>
      <c r="R208" s="80">
        <f t="shared" si="10"/>
        <v>37.92</v>
      </c>
      <c r="S208" s="80">
        <f t="shared" si="10"/>
        <v>4.122</v>
      </c>
      <c r="T208" s="80">
        <f t="shared" si="10"/>
        <v>7.15</v>
      </c>
      <c r="U208" s="80">
        <f t="shared" si="10"/>
        <v>140.5</v>
      </c>
      <c r="V208" s="80">
        <f t="shared" si="10"/>
        <v>321.40000000000003</v>
      </c>
      <c r="W208" s="80">
        <f t="shared" si="10"/>
        <v>99.75999999999999</v>
      </c>
      <c r="X208" s="80">
        <f t="shared" si="10"/>
        <v>6.25</v>
      </c>
      <c r="Y208" s="80">
        <f t="shared" si="10"/>
        <v>180</v>
      </c>
      <c r="Z208" s="80">
        <f t="shared" si="10"/>
        <v>443.95000000000005</v>
      </c>
      <c r="AA208" s="80">
        <f t="shared" si="10"/>
        <v>131.06</v>
      </c>
      <c r="AB208" s="80">
        <f t="shared" si="10"/>
        <v>7.62</v>
      </c>
    </row>
    <row r="209" spans="1:28" ht="15" customHeight="1">
      <c r="A209" s="119" t="s">
        <v>25</v>
      </c>
      <c r="B209" s="119"/>
      <c r="C209" s="119"/>
      <c r="D209" s="119"/>
      <c r="E209" s="81">
        <f>E175+E208</f>
        <v>30.11</v>
      </c>
      <c r="F209" s="81">
        <f aca="true" t="shared" si="11" ref="F209:AB209">F175+F208</f>
        <v>40.92</v>
      </c>
      <c r="G209" s="81">
        <f t="shared" si="11"/>
        <v>178.88</v>
      </c>
      <c r="H209" s="81">
        <f t="shared" si="11"/>
        <v>1246.5</v>
      </c>
      <c r="I209" s="81">
        <f t="shared" si="11"/>
        <v>41.480000000000004</v>
      </c>
      <c r="J209" s="81">
        <f t="shared" si="11"/>
        <v>55.78</v>
      </c>
      <c r="K209" s="81">
        <f t="shared" si="11"/>
        <v>233.6</v>
      </c>
      <c r="L209" s="81">
        <f t="shared" si="11"/>
        <v>1545.1000000000001</v>
      </c>
      <c r="M209" s="81">
        <f t="shared" si="11"/>
        <v>0.48500000000000004</v>
      </c>
      <c r="N209" s="81">
        <f t="shared" si="11"/>
        <v>51.260000000000005</v>
      </c>
      <c r="O209" s="81">
        <f t="shared" si="11"/>
        <v>120.095</v>
      </c>
      <c r="P209" s="81">
        <f t="shared" si="11"/>
        <v>11.419999999999998</v>
      </c>
      <c r="Q209" s="81">
        <f t="shared" si="11"/>
        <v>0.615</v>
      </c>
      <c r="R209" s="81">
        <f t="shared" si="11"/>
        <v>57.31</v>
      </c>
      <c r="S209" s="81">
        <f t="shared" si="11"/>
        <v>120.147</v>
      </c>
      <c r="T209" s="81">
        <f t="shared" si="11"/>
        <v>13.14</v>
      </c>
      <c r="U209" s="81">
        <f t="shared" si="11"/>
        <v>281.6</v>
      </c>
      <c r="V209" s="81">
        <f t="shared" si="11"/>
        <v>544.3000000000001</v>
      </c>
      <c r="W209" s="81">
        <f t="shared" si="11"/>
        <v>153.06</v>
      </c>
      <c r="X209" s="81">
        <f t="shared" si="11"/>
        <v>9.32</v>
      </c>
      <c r="Y209" s="81">
        <f t="shared" si="11"/>
        <v>340.1</v>
      </c>
      <c r="Z209" s="81">
        <f t="shared" si="11"/>
        <v>699.35</v>
      </c>
      <c r="AA209" s="81">
        <f t="shared" si="11"/>
        <v>195.46</v>
      </c>
      <c r="AB209" s="81">
        <f t="shared" si="11"/>
        <v>11.04</v>
      </c>
    </row>
    <row r="210" spans="1:28" ht="15" customHeight="1">
      <c r="A210" s="120" t="s">
        <v>45</v>
      </c>
      <c r="B210" s="121"/>
      <c r="C210" s="121"/>
      <c r="D210" s="121"/>
      <c r="E210" s="122"/>
      <c r="F210" s="13"/>
      <c r="G210" s="13"/>
      <c r="H210" s="13"/>
      <c r="I210" s="13"/>
      <c r="J210" s="13"/>
      <c r="K210" s="13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3"/>
      <c r="AB210" s="13"/>
    </row>
    <row r="211" spans="1:28" ht="12.75" customHeight="1">
      <c r="A211" s="24">
        <v>429</v>
      </c>
      <c r="B211" s="28" t="s">
        <v>58</v>
      </c>
      <c r="C211" s="28">
        <v>150</v>
      </c>
      <c r="D211" s="28">
        <v>200</v>
      </c>
      <c r="E211" s="27">
        <v>3.15</v>
      </c>
      <c r="F211" s="27">
        <v>6.6</v>
      </c>
      <c r="G211" s="27">
        <v>16.3</v>
      </c>
      <c r="H211" s="27">
        <v>138</v>
      </c>
      <c r="I211" s="27">
        <v>4.2</v>
      </c>
      <c r="J211" s="27">
        <v>8.8</v>
      </c>
      <c r="K211" s="27">
        <v>21.8</v>
      </c>
      <c r="L211" s="27">
        <v>184</v>
      </c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3"/>
      <c r="AB211" s="13"/>
    </row>
    <row r="212" spans="1:28" ht="12" customHeight="1">
      <c r="A212" s="23">
        <v>25</v>
      </c>
      <c r="B212" s="32" t="s">
        <v>79</v>
      </c>
      <c r="C212" s="23">
        <v>100</v>
      </c>
      <c r="D212" s="23">
        <v>100</v>
      </c>
      <c r="E212" s="26">
        <v>1.1</v>
      </c>
      <c r="F212" s="26">
        <v>6.1</v>
      </c>
      <c r="G212" s="26">
        <v>3.7</v>
      </c>
      <c r="H212" s="26">
        <v>65</v>
      </c>
      <c r="I212" s="26">
        <v>1.1</v>
      </c>
      <c r="J212" s="26">
        <v>6.1</v>
      </c>
      <c r="K212" s="26">
        <v>3.7</v>
      </c>
      <c r="L212" s="26">
        <v>65</v>
      </c>
      <c r="M212" s="33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</row>
    <row r="213" spans="1:28" ht="12" customHeight="1">
      <c r="A213" s="42"/>
      <c r="B213" s="43"/>
      <c r="C213" s="42"/>
      <c r="D213" s="42"/>
      <c r="E213" s="44"/>
      <c r="F213" s="44"/>
      <c r="G213" s="44"/>
      <c r="H213" s="44"/>
      <c r="I213" s="44"/>
      <c r="J213" s="44"/>
      <c r="K213" s="44"/>
      <c r="L213" s="44"/>
      <c r="M213" s="33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</row>
    <row r="214" spans="1:28" ht="21" customHeight="1">
      <c r="A214" s="123" t="s">
        <v>136</v>
      </c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124"/>
      <c r="U214" s="124"/>
      <c r="V214" s="124"/>
      <c r="W214" s="124"/>
      <c r="X214" s="124"/>
      <c r="Y214" s="124"/>
      <c r="Z214" s="124"/>
      <c r="AA214" s="124"/>
      <c r="AB214" s="125"/>
    </row>
    <row r="215" spans="1:28" ht="15.75" customHeight="1">
      <c r="A215" s="126" t="s">
        <v>12</v>
      </c>
      <c r="B215" s="126"/>
      <c r="C215" s="126"/>
      <c r="D215" s="126"/>
      <c r="E215" s="38"/>
      <c r="F215" s="38"/>
      <c r="G215" s="38"/>
      <c r="H215" s="39"/>
      <c r="I215" s="40"/>
      <c r="J215" s="40"/>
      <c r="K215" s="40"/>
      <c r="L215" s="41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</row>
    <row r="216" spans="1:28" ht="15" customHeight="1">
      <c r="A216" s="9">
        <v>255</v>
      </c>
      <c r="B216" s="9" t="s">
        <v>81</v>
      </c>
      <c r="C216" s="20">
        <v>150</v>
      </c>
      <c r="D216" s="20">
        <v>200</v>
      </c>
      <c r="E216" s="63">
        <v>4.8</v>
      </c>
      <c r="F216" s="63">
        <v>9.5</v>
      </c>
      <c r="G216" s="63">
        <v>28.6</v>
      </c>
      <c r="H216" s="63">
        <v>203.4</v>
      </c>
      <c r="I216" s="63">
        <v>6.4</v>
      </c>
      <c r="J216" s="63">
        <v>11.4</v>
      </c>
      <c r="K216" s="63">
        <v>35.76</v>
      </c>
      <c r="L216" s="64">
        <v>271</v>
      </c>
      <c r="M216" s="21">
        <v>0.09</v>
      </c>
      <c r="N216" s="21">
        <v>1.06</v>
      </c>
      <c r="O216" s="21">
        <v>0.06</v>
      </c>
      <c r="P216" s="21">
        <v>0.57</v>
      </c>
      <c r="Q216" s="21">
        <v>0.12</v>
      </c>
      <c r="R216" s="21">
        <v>1.42</v>
      </c>
      <c r="S216" s="21">
        <v>0.08</v>
      </c>
      <c r="T216" s="21">
        <v>0.76</v>
      </c>
      <c r="U216" s="21">
        <v>125</v>
      </c>
      <c r="V216" s="21">
        <v>187</v>
      </c>
      <c r="W216" s="21">
        <v>27.9</v>
      </c>
      <c r="X216" s="21">
        <v>0.69</v>
      </c>
      <c r="Y216" s="21">
        <v>167</v>
      </c>
      <c r="Z216" s="21">
        <v>250</v>
      </c>
      <c r="AA216" s="21">
        <v>37.2</v>
      </c>
      <c r="AB216" s="21">
        <v>0.92</v>
      </c>
    </row>
    <row r="217" spans="1:28" ht="16.5" customHeight="1">
      <c r="A217" s="9"/>
      <c r="B217" s="9" t="s">
        <v>137</v>
      </c>
      <c r="C217" s="20">
        <v>35</v>
      </c>
      <c r="D217" s="20">
        <v>44</v>
      </c>
      <c r="E217" s="63"/>
      <c r="F217" s="63"/>
      <c r="G217" s="63"/>
      <c r="H217" s="64"/>
      <c r="I217" s="63"/>
      <c r="J217" s="63"/>
      <c r="K217" s="63"/>
      <c r="L217" s="64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</row>
    <row r="218" spans="1:28" ht="15.75" customHeight="1">
      <c r="A218" s="9"/>
      <c r="B218" s="9" t="s">
        <v>13</v>
      </c>
      <c r="C218" s="20">
        <v>82.5</v>
      </c>
      <c r="D218" s="20">
        <v>110</v>
      </c>
      <c r="E218" s="63"/>
      <c r="F218" s="63"/>
      <c r="G218" s="63"/>
      <c r="H218" s="64"/>
      <c r="I218" s="63"/>
      <c r="J218" s="63"/>
      <c r="K218" s="63"/>
      <c r="L218" s="64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</row>
    <row r="219" spans="1:28" ht="15.75" customHeight="1">
      <c r="A219" s="9"/>
      <c r="B219" s="9" t="s">
        <v>164</v>
      </c>
      <c r="C219" s="20">
        <v>5</v>
      </c>
      <c r="D219" s="20">
        <v>10</v>
      </c>
      <c r="E219" s="63"/>
      <c r="F219" s="63"/>
      <c r="G219" s="63"/>
      <c r="H219" s="64"/>
      <c r="I219" s="63"/>
      <c r="J219" s="63"/>
      <c r="K219" s="63"/>
      <c r="L219" s="64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</row>
    <row r="220" spans="1:28" ht="12.75" customHeight="1">
      <c r="A220" s="9">
        <v>493</v>
      </c>
      <c r="B220" s="9" t="s">
        <v>116</v>
      </c>
      <c r="C220" s="9">
        <v>200</v>
      </c>
      <c r="D220" s="9">
        <v>200</v>
      </c>
      <c r="E220" s="63">
        <v>1.4</v>
      </c>
      <c r="F220" s="63">
        <v>1.6</v>
      </c>
      <c r="G220" s="63">
        <v>16.4</v>
      </c>
      <c r="H220" s="64">
        <v>86</v>
      </c>
      <c r="I220" s="63">
        <v>1.4</v>
      </c>
      <c r="J220" s="63">
        <v>1.6</v>
      </c>
      <c r="K220" s="63">
        <v>16.4</v>
      </c>
      <c r="L220" s="64">
        <v>86</v>
      </c>
      <c r="M220" s="21">
        <v>0.02</v>
      </c>
      <c r="N220" s="21">
        <v>0.8</v>
      </c>
      <c r="O220" s="21">
        <v>10</v>
      </c>
      <c r="P220" s="21">
        <v>0.04</v>
      </c>
      <c r="Q220" s="21">
        <v>0.02</v>
      </c>
      <c r="R220" s="21">
        <v>0.8</v>
      </c>
      <c r="S220" s="21">
        <v>10</v>
      </c>
      <c r="T220" s="21">
        <v>0.04</v>
      </c>
      <c r="U220" s="21">
        <v>65.8</v>
      </c>
      <c r="V220" s="21">
        <v>59.2</v>
      </c>
      <c r="W220" s="21">
        <v>16.2</v>
      </c>
      <c r="X220" s="21">
        <v>2</v>
      </c>
      <c r="Y220" s="21">
        <v>65.8</v>
      </c>
      <c r="Z220" s="21">
        <v>59.2</v>
      </c>
      <c r="AA220" s="21">
        <v>16.2</v>
      </c>
      <c r="AB220" s="21">
        <v>2</v>
      </c>
    </row>
    <row r="221" spans="1:28" ht="13.5" customHeight="1">
      <c r="A221" s="9"/>
      <c r="B221" s="9" t="s">
        <v>112</v>
      </c>
      <c r="C221" s="9">
        <v>0.35</v>
      </c>
      <c r="D221" s="9">
        <v>0.35</v>
      </c>
      <c r="E221" s="62"/>
      <c r="F221" s="62"/>
      <c r="G221" s="62"/>
      <c r="H221" s="64"/>
      <c r="I221" s="62"/>
      <c r="J221" s="62"/>
      <c r="K221" s="62"/>
      <c r="L221" s="64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</row>
    <row r="222" spans="1:28" ht="13.5" customHeight="1">
      <c r="A222" s="9"/>
      <c r="B222" s="9" t="s">
        <v>14</v>
      </c>
      <c r="C222" s="9">
        <v>10</v>
      </c>
      <c r="D222" s="9">
        <v>15</v>
      </c>
      <c r="E222" s="62"/>
      <c r="F222" s="62"/>
      <c r="G222" s="62"/>
      <c r="H222" s="64"/>
      <c r="I222" s="62"/>
      <c r="J222" s="62"/>
      <c r="K222" s="62"/>
      <c r="L222" s="64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</row>
    <row r="223" spans="1:28" ht="13.5" customHeight="1">
      <c r="A223" s="9"/>
      <c r="B223" s="9" t="s">
        <v>13</v>
      </c>
      <c r="C223" s="9">
        <v>100</v>
      </c>
      <c r="D223" s="9">
        <v>100</v>
      </c>
      <c r="E223" s="62"/>
      <c r="F223" s="62"/>
      <c r="G223" s="62"/>
      <c r="H223" s="64"/>
      <c r="I223" s="62"/>
      <c r="J223" s="62"/>
      <c r="K223" s="62"/>
      <c r="L223" s="64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</row>
    <row r="224" spans="1:28" ht="13.5" customHeight="1">
      <c r="A224" s="9">
        <v>108</v>
      </c>
      <c r="B224" s="9" t="s">
        <v>16</v>
      </c>
      <c r="C224" s="20">
        <v>40</v>
      </c>
      <c r="D224" s="20">
        <v>60</v>
      </c>
      <c r="E224" s="62">
        <v>3.04</v>
      </c>
      <c r="F224" s="62">
        <v>0.32</v>
      </c>
      <c r="G224" s="62">
        <v>22.6</v>
      </c>
      <c r="H224" s="63">
        <v>94</v>
      </c>
      <c r="I224" s="62">
        <v>3.8</v>
      </c>
      <c r="J224" s="62">
        <v>0.4</v>
      </c>
      <c r="K224" s="62">
        <v>26.5</v>
      </c>
      <c r="L224" s="64">
        <v>117.5</v>
      </c>
      <c r="M224" s="21">
        <v>0.04</v>
      </c>
      <c r="N224" s="21">
        <v>0</v>
      </c>
      <c r="O224" s="21">
        <v>0</v>
      </c>
      <c r="P224" s="21">
        <v>0.45</v>
      </c>
      <c r="Q224" s="21">
        <v>0.05</v>
      </c>
      <c r="R224" s="21">
        <v>0</v>
      </c>
      <c r="S224" s="21">
        <v>0</v>
      </c>
      <c r="T224" s="21">
        <v>0.5</v>
      </c>
      <c r="U224" s="21">
        <v>8</v>
      </c>
      <c r="V224" s="21">
        <v>26</v>
      </c>
      <c r="W224" s="21">
        <v>5.6</v>
      </c>
      <c r="X224" s="21">
        <v>0.5</v>
      </c>
      <c r="Y224" s="21">
        <v>10</v>
      </c>
      <c r="Z224" s="21">
        <v>32.5</v>
      </c>
      <c r="AA224" s="21">
        <v>7</v>
      </c>
      <c r="AB224" s="21">
        <v>0.5</v>
      </c>
    </row>
    <row r="225" spans="1:28" ht="13.5" customHeight="1">
      <c r="A225" s="9" t="s">
        <v>205</v>
      </c>
      <c r="B225" s="23" t="s">
        <v>249</v>
      </c>
      <c r="C225" s="55" t="s">
        <v>206</v>
      </c>
      <c r="D225" s="55" t="s">
        <v>226</v>
      </c>
      <c r="E225" s="97">
        <v>9.4</v>
      </c>
      <c r="F225" s="62">
        <v>7</v>
      </c>
      <c r="G225" s="62">
        <v>11.5</v>
      </c>
      <c r="H225" s="63">
        <v>148</v>
      </c>
      <c r="I225" s="97">
        <v>18.8</v>
      </c>
      <c r="J225" s="62">
        <v>14</v>
      </c>
      <c r="K225" s="62">
        <v>23</v>
      </c>
      <c r="L225" s="63">
        <v>296</v>
      </c>
      <c r="M225" s="21">
        <v>0.04</v>
      </c>
      <c r="N225" s="21">
        <v>0.31</v>
      </c>
      <c r="O225" s="21">
        <v>43.1</v>
      </c>
      <c r="P225" s="21">
        <v>0.2</v>
      </c>
      <c r="Q225" s="21">
        <v>0.08</v>
      </c>
      <c r="R225" s="21">
        <v>0.62</v>
      </c>
      <c r="S225" s="21">
        <v>86</v>
      </c>
      <c r="T225" s="21">
        <v>0.4</v>
      </c>
      <c r="U225" s="21">
        <v>111.21</v>
      </c>
      <c r="V225" s="21">
        <v>134.11</v>
      </c>
      <c r="W225" s="21">
        <v>15.99</v>
      </c>
      <c r="X225" s="21">
        <v>0.44</v>
      </c>
      <c r="Y225" s="21">
        <v>222</v>
      </c>
      <c r="Z225" s="21">
        <v>268</v>
      </c>
      <c r="AA225" s="21">
        <v>32</v>
      </c>
      <c r="AB225" s="21">
        <v>0.88</v>
      </c>
    </row>
    <row r="226" spans="1:28" ht="13.5" customHeight="1">
      <c r="A226" s="61"/>
      <c r="B226" s="23" t="s">
        <v>27</v>
      </c>
      <c r="C226" s="55">
        <v>47</v>
      </c>
      <c r="D226" s="55">
        <v>94</v>
      </c>
      <c r="E226" s="97"/>
      <c r="F226" s="62"/>
      <c r="G226" s="62"/>
      <c r="H226" s="63"/>
      <c r="I226" s="97"/>
      <c r="J226" s="62"/>
      <c r="K226" s="62"/>
      <c r="L226" s="63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</row>
    <row r="227" spans="1:28" ht="13.5" customHeight="1">
      <c r="A227" s="61"/>
      <c r="B227" s="23" t="s">
        <v>155</v>
      </c>
      <c r="C227" s="55">
        <v>3</v>
      </c>
      <c r="D227" s="55">
        <v>6</v>
      </c>
      <c r="E227" s="97"/>
      <c r="F227" s="62"/>
      <c r="G227" s="62"/>
      <c r="H227" s="63"/>
      <c r="I227" s="97"/>
      <c r="J227" s="62"/>
      <c r="K227" s="62"/>
      <c r="L227" s="63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</row>
    <row r="228" spans="1:28" ht="13.5" customHeight="1">
      <c r="A228" s="61"/>
      <c r="B228" s="23" t="s">
        <v>14</v>
      </c>
      <c r="C228" s="55">
        <v>4</v>
      </c>
      <c r="D228" s="55">
        <v>8</v>
      </c>
      <c r="E228" s="97"/>
      <c r="F228" s="62"/>
      <c r="G228" s="62"/>
      <c r="H228" s="63"/>
      <c r="I228" s="97"/>
      <c r="J228" s="62"/>
      <c r="K228" s="62"/>
      <c r="L228" s="63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</row>
    <row r="229" spans="1:28" ht="13.5" customHeight="1">
      <c r="A229" s="61"/>
      <c r="B229" s="23" t="s">
        <v>22</v>
      </c>
      <c r="C229" s="55">
        <v>2</v>
      </c>
      <c r="D229" s="55">
        <v>4</v>
      </c>
      <c r="E229" s="97"/>
      <c r="F229" s="62"/>
      <c r="G229" s="62"/>
      <c r="H229" s="63"/>
      <c r="I229" s="97"/>
      <c r="J229" s="62"/>
      <c r="K229" s="62"/>
      <c r="L229" s="63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</row>
    <row r="230" spans="1:28" ht="13.5" customHeight="1">
      <c r="A230" s="61"/>
      <c r="B230" s="23" t="s">
        <v>164</v>
      </c>
      <c r="C230" s="55">
        <v>2</v>
      </c>
      <c r="D230" s="55">
        <v>4</v>
      </c>
      <c r="E230" s="97"/>
      <c r="F230" s="62"/>
      <c r="G230" s="62"/>
      <c r="H230" s="63"/>
      <c r="I230" s="97"/>
      <c r="J230" s="62"/>
      <c r="K230" s="62"/>
      <c r="L230" s="63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</row>
    <row r="231" spans="1:28" ht="13.5" customHeight="1">
      <c r="A231" s="9">
        <v>435</v>
      </c>
      <c r="B231" s="9" t="s">
        <v>248</v>
      </c>
      <c r="C231" s="9">
        <v>30</v>
      </c>
      <c r="D231" s="9">
        <v>30</v>
      </c>
      <c r="E231" s="63"/>
      <c r="F231" s="63"/>
      <c r="G231" s="63"/>
      <c r="H231" s="64"/>
      <c r="I231" s="63"/>
      <c r="J231" s="63"/>
      <c r="K231" s="63"/>
      <c r="L231" s="64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</row>
    <row r="232" spans="1:28" ht="13.5" customHeight="1">
      <c r="A232" s="9"/>
      <c r="B232" s="9" t="s">
        <v>13</v>
      </c>
      <c r="C232" s="9">
        <v>30</v>
      </c>
      <c r="D232" s="9">
        <v>30</v>
      </c>
      <c r="E232" s="63"/>
      <c r="F232" s="63"/>
      <c r="G232" s="63"/>
      <c r="H232" s="64"/>
      <c r="I232" s="63"/>
      <c r="J232" s="63"/>
      <c r="K232" s="63"/>
      <c r="L232" s="64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</row>
    <row r="233" spans="1:28" ht="13.5" customHeight="1">
      <c r="A233" s="9"/>
      <c r="B233" s="9" t="s">
        <v>108</v>
      </c>
      <c r="C233" s="9">
        <v>1.5</v>
      </c>
      <c r="D233" s="9">
        <v>1.5</v>
      </c>
      <c r="E233" s="63"/>
      <c r="F233" s="63"/>
      <c r="G233" s="63"/>
      <c r="H233" s="64"/>
      <c r="I233" s="63"/>
      <c r="J233" s="63"/>
      <c r="K233" s="63"/>
      <c r="L233" s="64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</row>
    <row r="234" spans="1:28" ht="13.5" customHeight="1">
      <c r="A234" s="9"/>
      <c r="B234" s="9" t="s">
        <v>156</v>
      </c>
      <c r="C234" s="9">
        <v>1.5</v>
      </c>
      <c r="D234" s="9">
        <v>1.5</v>
      </c>
      <c r="E234" s="63"/>
      <c r="F234" s="63"/>
      <c r="G234" s="63"/>
      <c r="H234" s="64"/>
      <c r="I234" s="63"/>
      <c r="J234" s="63"/>
      <c r="K234" s="63"/>
      <c r="L234" s="64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</row>
    <row r="235" spans="1:28" ht="13.5" customHeight="1">
      <c r="A235" s="2"/>
      <c r="B235" s="130" t="s">
        <v>18</v>
      </c>
      <c r="C235" s="131"/>
      <c r="D235" s="132"/>
      <c r="E235" s="66">
        <f aca="true" t="shared" si="12" ref="E235:AB235">E216+E220+E224+E376+E377+E225</f>
        <v>21.68</v>
      </c>
      <c r="F235" s="66">
        <f t="shared" si="12"/>
        <v>18.740000000000002</v>
      </c>
      <c r="G235" s="66">
        <f t="shared" si="12"/>
        <v>98.78</v>
      </c>
      <c r="H235" s="66">
        <f t="shared" si="12"/>
        <v>625.4</v>
      </c>
      <c r="I235" s="66">
        <f t="shared" si="12"/>
        <v>34.2</v>
      </c>
      <c r="J235" s="66">
        <f t="shared" si="12"/>
        <v>27.8</v>
      </c>
      <c r="K235" s="66">
        <f t="shared" si="12"/>
        <v>128.16</v>
      </c>
      <c r="L235" s="66">
        <f t="shared" si="12"/>
        <v>888</v>
      </c>
      <c r="M235" s="66">
        <f t="shared" si="12"/>
        <v>0.23</v>
      </c>
      <c r="N235" s="66">
        <f t="shared" si="12"/>
        <v>2.17</v>
      </c>
      <c r="O235" s="66">
        <f t="shared" si="12"/>
        <v>53.160000000000004</v>
      </c>
      <c r="P235" s="66">
        <f t="shared" si="12"/>
        <v>1.71</v>
      </c>
      <c r="Q235" s="66">
        <f t="shared" si="12"/>
        <v>0.32</v>
      </c>
      <c r="R235" s="66">
        <f t="shared" si="12"/>
        <v>2.84</v>
      </c>
      <c r="S235" s="66">
        <f t="shared" si="12"/>
        <v>96.08</v>
      </c>
      <c r="T235" s="66">
        <f t="shared" si="12"/>
        <v>2.2</v>
      </c>
      <c r="U235" s="66">
        <f t="shared" si="12"/>
        <v>318.01</v>
      </c>
      <c r="V235" s="66">
        <f t="shared" si="12"/>
        <v>432.31</v>
      </c>
      <c r="W235" s="66">
        <f t="shared" si="12"/>
        <v>71.28999999999999</v>
      </c>
      <c r="X235" s="66">
        <f t="shared" si="12"/>
        <v>4.13</v>
      </c>
      <c r="Y235" s="66">
        <f t="shared" si="12"/>
        <v>474.8</v>
      </c>
      <c r="Z235" s="66">
        <f t="shared" si="12"/>
        <v>642.2</v>
      </c>
      <c r="AA235" s="66">
        <f t="shared" si="12"/>
        <v>99.4</v>
      </c>
      <c r="AB235" s="66">
        <f t="shared" si="12"/>
        <v>4.8</v>
      </c>
    </row>
    <row r="236" spans="1:28" ht="13.5" customHeight="1">
      <c r="A236" s="116" t="s">
        <v>19</v>
      </c>
      <c r="B236" s="117"/>
      <c r="C236" s="117"/>
      <c r="D236" s="118"/>
      <c r="E236" s="67"/>
      <c r="F236" s="67"/>
      <c r="G236" s="67"/>
      <c r="H236" s="68"/>
      <c r="I236" s="69"/>
      <c r="J236" s="70"/>
      <c r="K236" s="69"/>
      <c r="L236" s="71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</row>
    <row r="237" spans="1:28" ht="24" customHeight="1">
      <c r="A237" s="9">
        <v>144</v>
      </c>
      <c r="B237" s="53" t="s">
        <v>188</v>
      </c>
      <c r="C237" s="9">
        <v>200</v>
      </c>
      <c r="D237" s="9">
        <v>250</v>
      </c>
      <c r="E237" s="63">
        <v>5.4</v>
      </c>
      <c r="F237" s="63">
        <v>4.8</v>
      </c>
      <c r="G237" s="63">
        <v>24.3</v>
      </c>
      <c r="H237" s="64">
        <v>167</v>
      </c>
      <c r="I237" s="63">
        <v>6.8</v>
      </c>
      <c r="J237" s="63">
        <v>6</v>
      </c>
      <c r="K237" s="63">
        <v>27</v>
      </c>
      <c r="L237" s="98">
        <v>212</v>
      </c>
      <c r="M237" s="21">
        <v>0.15</v>
      </c>
      <c r="N237" s="21">
        <v>6.94</v>
      </c>
      <c r="O237" s="21">
        <v>0.03</v>
      </c>
      <c r="P237" s="21">
        <v>0.18</v>
      </c>
      <c r="Q237" s="21">
        <v>0.19</v>
      </c>
      <c r="R237" s="21">
        <v>8.67</v>
      </c>
      <c r="S237" s="21">
        <v>0.04</v>
      </c>
      <c r="T237" s="21">
        <v>0.22</v>
      </c>
      <c r="U237" s="21">
        <v>15.2</v>
      </c>
      <c r="V237" s="21">
        <v>52.6</v>
      </c>
      <c r="W237" s="21">
        <v>20.4</v>
      </c>
      <c r="X237" s="21">
        <v>0.74</v>
      </c>
      <c r="Y237" s="21">
        <v>19</v>
      </c>
      <c r="Z237" s="21">
        <v>65.7</v>
      </c>
      <c r="AA237" s="21">
        <v>25.5</v>
      </c>
      <c r="AB237" s="21">
        <v>0.92</v>
      </c>
    </row>
    <row r="238" spans="1:28" ht="15" customHeight="1">
      <c r="A238" s="9"/>
      <c r="B238" s="9" t="s">
        <v>138</v>
      </c>
      <c r="C238" s="9">
        <v>16.5</v>
      </c>
      <c r="D238" s="9">
        <v>15</v>
      </c>
      <c r="E238" s="63"/>
      <c r="F238" s="63"/>
      <c r="G238" s="63"/>
      <c r="H238" s="64"/>
      <c r="I238" s="63"/>
      <c r="J238" s="63"/>
      <c r="K238" s="63"/>
      <c r="L238" s="64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</row>
    <row r="239" spans="1:28" ht="13.5" customHeight="1">
      <c r="A239" s="9"/>
      <c r="B239" s="9" t="s">
        <v>20</v>
      </c>
      <c r="C239" s="9">
        <v>53</v>
      </c>
      <c r="D239" s="9">
        <v>60</v>
      </c>
      <c r="E239" s="63"/>
      <c r="F239" s="63"/>
      <c r="G239" s="63"/>
      <c r="H239" s="64"/>
      <c r="I239" s="63"/>
      <c r="J239" s="63"/>
      <c r="K239" s="63"/>
      <c r="L239" s="64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</row>
    <row r="240" spans="1:28" ht="13.5" customHeight="1">
      <c r="A240" s="9"/>
      <c r="B240" s="9" t="s">
        <v>139</v>
      </c>
      <c r="C240" s="9">
        <v>10</v>
      </c>
      <c r="D240" s="9">
        <v>12.5</v>
      </c>
      <c r="E240" s="63"/>
      <c r="F240" s="63"/>
      <c r="G240" s="63"/>
      <c r="H240" s="64"/>
      <c r="I240" s="63"/>
      <c r="J240" s="63"/>
      <c r="K240" s="63"/>
      <c r="L240" s="64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</row>
    <row r="241" spans="1:28" s="3" customFormat="1" ht="13.5" customHeight="1">
      <c r="A241" s="9"/>
      <c r="B241" s="9" t="s">
        <v>120</v>
      </c>
      <c r="C241" s="9">
        <v>9.6</v>
      </c>
      <c r="D241" s="9">
        <v>12</v>
      </c>
      <c r="E241" s="63"/>
      <c r="F241" s="63"/>
      <c r="G241" s="63"/>
      <c r="H241" s="64"/>
      <c r="I241" s="63"/>
      <c r="J241" s="63"/>
      <c r="K241" s="63"/>
      <c r="L241" s="64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</row>
    <row r="242" spans="1:28" s="3" customFormat="1" ht="13.5" customHeight="1">
      <c r="A242" s="9"/>
      <c r="B242" s="9" t="s">
        <v>164</v>
      </c>
      <c r="C242" s="9">
        <v>4</v>
      </c>
      <c r="D242" s="9">
        <v>5</v>
      </c>
      <c r="E242" s="63"/>
      <c r="F242" s="63"/>
      <c r="G242" s="63"/>
      <c r="H242" s="64"/>
      <c r="I242" s="63"/>
      <c r="J242" s="63"/>
      <c r="K242" s="63"/>
      <c r="L242" s="64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</row>
    <row r="243" spans="1:28" s="3" customFormat="1" ht="13.5" customHeight="1">
      <c r="A243" s="9"/>
      <c r="B243" s="9" t="s">
        <v>140</v>
      </c>
      <c r="C243" s="9">
        <v>20</v>
      </c>
      <c r="D243" s="9">
        <v>30</v>
      </c>
      <c r="E243" s="63"/>
      <c r="F243" s="63"/>
      <c r="G243" s="63"/>
      <c r="H243" s="64"/>
      <c r="I243" s="63"/>
      <c r="J243" s="63"/>
      <c r="K243" s="63"/>
      <c r="L243" s="64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</row>
    <row r="244" spans="1:28" s="3" customFormat="1" ht="13.5" customHeight="1">
      <c r="A244" s="9">
        <v>369</v>
      </c>
      <c r="B244" s="9" t="s">
        <v>26</v>
      </c>
      <c r="C244" s="9">
        <v>150</v>
      </c>
      <c r="D244" s="9">
        <v>200</v>
      </c>
      <c r="E244" s="94">
        <v>9.8</v>
      </c>
      <c r="F244" s="94">
        <v>6</v>
      </c>
      <c r="G244" s="94">
        <v>19.5</v>
      </c>
      <c r="H244" s="94">
        <v>192</v>
      </c>
      <c r="I244" s="63">
        <v>11.6</v>
      </c>
      <c r="J244" s="63">
        <v>8</v>
      </c>
      <c r="K244" s="63">
        <v>22.2</v>
      </c>
      <c r="L244" s="64">
        <v>246</v>
      </c>
      <c r="M244" s="21">
        <v>19.5</v>
      </c>
      <c r="N244" s="21">
        <v>17.4</v>
      </c>
      <c r="O244" s="21">
        <v>0.03</v>
      </c>
      <c r="P244" s="21">
        <v>0.6</v>
      </c>
      <c r="Q244" s="21">
        <v>0.16</v>
      </c>
      <c r="R244" s="21">
        <v>7.6</v>
      </c>
      <c r="S244" s="21">
        <v>0.04</v>
      </c>
      <c r="T244" s="21">
        <v>0.8</v>
      </c>
      <c r="U244" s="21">
        <v>26.2</v>
      </c>
      <c r="V244" s="21">
        <v>199.5</v>
      </c>
      <c r="W244" s="21">
        <v>42</v>
      </c>
      <c r="X244" s="21">
        <v>2.55</v>
      </c>
      <c r="Y244" s="21">
        <v>35</v>
      </c>
      <c r="Z244" s="21">
        <v>266</v>
      </c>
      <c r="AA244" s="21">
        <v>56</v>
      </c>
      <c r="AB244" s="21">
        <v>3.4</v>
      </c>
    </row>
    <row r="245" spans="1:28" s="3" customFormat="1" ht="13.5" customHeight="1">
      <c r="A245" s="9"/>
      <c r="B245" s="9" t="s">
        <v>21</v>
      </c>
      <c r="C245" s="9">
        <v>90</v>
      </c>
      <c r="D245" s="9">
        <v>106</v>
      </c>
      <c r="E245" s="63"/>
      <c r="F245" s="63"/>
      <c r="G245" s="63"/>
      <c r="H245" s="64"/>
      <c r="I245" s="63"/>
      <c r="J245" s="63"/>
      <c r="K245" s="63"/>
      <c r="L245" s="64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</row>
    <row r="246" spans="1:28" ht="18.75" customHeight="1">
      <c r="A246" s="9"/>
      <c r="B246" s="9" t="s">
        <v>20</v>
      </c>
      <c r="C246" s="9">
        <v>115.7</v>
      </c>
      <c r="D246" s="9">
        <v>128.3</v>
      </c>
      <c r="E246" s="63"/>
      <c r="F246" s="63"/>
      <c r="G246" s="63"/>
      <c r="H246" s="64"/>
      <c r="I246" s="63"/>
      <c r="J246" s="63"/>
      <c r="K246" s="63"/>
      <c r="L246" s="64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</row>
    <row r="247" spans="1:28" ht="17.25" customHeight="1">
      <c r="A247" s="9"/>
      <c r="B247" s="9" t="s">
        <v>120</v>
      </c>
      <c r="C247" s="9">
        <v>13</v>
      </c>
      <c r="D247" s="9">
        <v>17.5</v>
      </c>
      <c r="E247" s="63"/>
      <c r="F247" s="63"/>
      <c r="G247" s="63"/>
      <c r="H247" s="64"/>
      <c r="I247" s="63"/>
      <c r="J247" s="63"/>
      <c r="K247" s="63"/>
      <c r="L247" s="64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</row>
    <row r="248" spans="1:28" ht="17.25" customHeight="1">
      <c r="A248" s="9"/>
      <c r="B248" s="9" t="s">
        <v>164</v>
      </c>
      <c r="C248" s="9">
        <v>5.2</v>
      </c>
      <c r="D248" s="9">
        <v>7</v>
      </c>
      <c r="E248" s="63"/>
      <c r="F248" s="63"/>
      <c r="G248" s="63"/>
      <c r="H248" s="64"/>
      <c r="I248" s="63"/>
      <c r="J248" s="63"/>
      <c r="K248" s="63"/>
      <c r="L248" s="64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</row>
    <row r="249" spans="1:28" ht="17.25" customHeight="1">
      <c r="A249" s="12">
        <v>25</v>
      </c>
      <c r="B249" s="12" t="s">
        <v>79</v>
      </c>
      <c r="C249" s="12">
        <v>70</v>
      </c>
      <c r="D249" s="12">
        <v>70</v>
      </c>
      <c r="E249" s="63">
        <v>0.77</v>
      </c>
      <c r="F249" s="63">
        <v>4.27</v>
      </c>
      <c r="G249" s="63">
        <v>2.59</v>
      </c>
      <c r="H249" s="63">
        <v>45.5</v>
      </c>
      <c r="I249" s="63">
        <v>0.77</v>
      </c>
      <c r="J249" s="63">
        <v>4.27</v>
      </c>
      <c r="K249" s="63">
        <v>2.59</v>
      </c>
      <c r="L249" s="63">
        <v>45.5</v>
      </c>
      <c r="M249" s="21">
        <v>0.028</v>
      </c>
      <c r="N249" s="21">
        <v>9.45</v>
      </c>
      <c r="O249" s="21">
        <v>0</v>
      </c>
      <c r="P249" s="21">
        <v>2.03</v>
      </c>
      <c r="Q249" s="21">
        <v>0.028</v>
      </c>
      <c r="R249" s="21">
        <v>9.45</v>
      </c>
      <c r="S249" s="21">
        <v>0</v>
      </c>
      <c r="T249" s="21">
        <v>2.03</v>
      </c>
      <c r="U249" s="21">
        <v>18.2</v>
      </c>
      <c r="V249" s="21">
        <v>23.8</v>
      </c>
      <c r="W249" s="21">
        <v>13.3</v>
      </c>
      <c r="X249" s="21">
        <v>0.42</v>
      </c>
      <c r="Y249" s="21">
        <v>18.2</v>
      </c>
      <c r="Z249" s="21">
        <v>23.8</v>
      </c>
      <c r="AA249" s="21">
        <v>13.3</v>
      </c>
      <c r="AB249" s="21">
        <v>0.42</v>
      </c>
    </row>
    <row r="250" spans="1:28" ht="15" customHeight="1">
      <c r="A250" s="12"/>
      <c r="B250" s="12" t="s">
        <v>167</v>
      </c>
      <c r="C250" s="12">
        <v>10</v>
      </c>
      <c r="D250" s="12">
        <v>10</v>
      </c>
      <c r="E250" s="63"/>
      <c r="F250" s="63"/>
      <c r="G250" s="63"/>
      <c r="H250" s="64"/>
      <c r="I250" s="63"/>
      <c r="J250" s="63"/>
      <c r="K250" s="63"/>
      <c r="L250" s="64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</row>
    <row r="251" spans="1:28" ht="15" customHeight="1">
      <c r="A251" s="12"/>
      <c r="B251" s="12" t="s">
        <v>141</v>
      </c>
      <c r="C251" s="12">
        <v>20</v>
      </c>
      <c r="D251" s="12">
        <v>20</v>
      </c>
      <c r="E251" s="63"/>
      <c r="F251" s="63"/>
      <c r="G251" s="63"/>
      <c r="H251" s="64"/>
      <c r="I251" s="63"/>
      <c r="J251" s="63"/>
      <c r="K251" s="63"/>
      <c r="L251" s="64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</row>
    <row r="252" spans="1:28" ht="14.25" customHeight="1">
      <c r="A252" s="12"/>
      <c r="B252" s="12" t="s">
        <v>142</v>
      </c>
      <c r="C252" s="12">
        <v>30</v>
      </c>
      <c r="D252" s="12">
        <v>30</v>
      </c>
      <c r="E252" s="63"/>
      <c r="F252" s="63"/>
      <c r="G252" s="63"/>
      <c r="H252" s="64"/>
      <c r="I252" s="63"/>
      <c r="J252" s="63"/>
      <c r="K252" s="63"/>
      <c r="L252" s="64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</row>
    <row r="253" spans="1:28" ht="13.5" customHeight="1">
      <c r="A253" s="12"/>
      <c r="B253" s="12" t="s">
        <v>119</v>
      </c>
      <c r="C253" s="12">
        <v>10</v>
      </c>
      <c r="D253" s="12">
        <v>10</v>
      </c>
      <c r="E253" s="63"/>
      <c r="F253" s="63"/>
      <c r="G253" s="63"/>
      <c r="H253" s="64"/>
      <c r="I253" s="63"/>
      <c r="J253" s="63"/>
      <c r="K253" s="63"/>
      <c r="L253" s="64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</row>
    <row r="254" spans="1:28" ht="13.5" customHeight="1">
      <c r="A254" s="12"/>
      <c r="B254" s="12" t="s">
        <v>166</v>
      </c>
      <c r="C254" s="12">
        <v>6</v>
      </c>
      <c r="D254" s="12">
        <v>6</v>
      </c>
      <c r="E254" s="63"/>
      <c r="F254" s="63"/>
      <c r="G254" s="63"/>
      <c r="H254" s="64"/>
      <c r="I254" s="63"/>
      <c r="J254" s="63"/>
      <c r="K254" s="63"/>
      <c r="L254" s="64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</row>
    <row r="255" spans="1:28" ht="14.25" customHeight="1">
      <c r="A255" s="9">
        <v>108</v>
      </c>
      <c r="B255" s="9" t="s">
        <v>16</v>
      </c>
      <c r="C255" s="9">
        <v>50</v>
      </c>
      <c r="D255" s="9">
        <v>60</v>
      </c>
      <c r="E255" s="62">
        <v>3.8</v>
      </c>
      <c r="F255" s="62">
        <v>0.4</v>
      </c>
      <c r="G255" s="62">
        <v>24.6</v>
      </c>
      <c r="H255" s="63">
        <v>117.5</v>
      </c>
      <c r="I255" s="63">
        <v>4.56</v>
      </c>
      <c r="J255" s="63">
        <v>0.48</v>
      </c>
      <c r="K255" s="63">
        <v>32.4</v>
      </c>
      <c r="L255" s="64">
        <v>141</v>
      </c>
      <c r="M255" s="21">
        <v>0.05</v>
      </c>
      <c r="N255" s="21">
        <v>0</v>
      </c>
      <c r="O255" s="21">
        <v>0</v>
      </c>
      <c r="P255" s="21">
        <v>0.5</v>
      </c>
      <c r="Q255" s="21">
        <v>0.06</v>
      </c>
      <c r="R255" s="21">
        <v>0</v>
      </c>
      <c r="S255" s="21">
        <v>0</v>
      </c>
      <c r="T255" s="21">
        <v>0.6</v>
      </c>
      <c r="U255" s="21">
        <v>10</v>
      </c>
      <c r="V255" s="21">
        <v>32.5</v>
      </c>
      <c r="W255" s="21">
        <v>7</v>
      </c>
      <c r="X255" s="21">
        <v>0.5</v>
      </c>
      <c r="Y255" s="21">
        <v>12</v>
      </c>
      <c r="Z255" s="21">
        <v>39</v>
      </c>
      <c r="AA255" s="21">
        <v>8.4</v>
      </c>
      <c r="AB255" s="21">
        <v>0.6</v>
      </c>
    </row>
    <row r="256" spans="1:28" ht="15" customHeight="1">
      <c r="A256" s="9">
        <v>109</v>
      </c>
      <c r="B256" s="9" t="s">
        <v>23</v>
      </c>
      <c r="C256" s="9">
        <v>45</v>
      </c>
      <c r="D256" s="9">
        <v>70</v>
      </c>
      <c r="E256" s="63">
        <v>3.3</v>
      </c>
      <c r="F256" s="63">
        <v>0.6</v>
      </c>
      <c r="G256" s="63">
        <v>16.7</v>
      </c>
      <c r="H256" s="63">
        <v>87.9</v>
      </c>
      <c r="I256" s="63">
        <v>4.62</v>
      </c>
      <c r="J256" s="63">
        <v>7.3</v>
      </c>
      <c r="K256" s="63">
        <v>25.9</v>
      </c>
      <c r="L256" s="64">
        <v>121</v>
      </c>
      <c r="M256" s="21">
        <v>0.09</v>
      </c>
      <c r="N256" s="21">
        <v>0</v>
      </c>
      <c r="O256" s="21">
        <v>0</v>
      </c>
      <c r="P256" s="21">
        <v>0.7</v>
      </c>
      <c r="Q256" s="21">
        <v>0.12</v>
      </c>
      <c r="R256" s="21">
        <v>0</v>
      </c>
      <c r="S256" s="21">
        <v>0</v>
      </c>
      <c r="T256" s="21">
        <v>0.98</v>
      </c>
      <c r="U256" s="21">
        <v>17.5</v>
      </c>
      <c r="V256" s="21">
        <v>79</v>
      </c>
      <c r="W256" s="21">
        <v>23.5</v>
      </c>
      <c r="X256" s="21">
        <v>1.95</v>
      </c>
      <c r="Y256" s="21">
        <v>24.5</v>
      </c>
      <c r="Z256" s="21">
        <v>110.6</v>
      </c>
      <c r="AA256" s="21">
        <v>32.9</v>
      </c>
      <c r="AB256" s="21">
        <v>2.73</v>
      </c>
    </row>
    <row r="257" spans="1:28" ht="13.5" customHeight="1">
      <c r="A257" s="9">
        <v>511</v>
      </c>
      <c r="B257" s="9" t="s">
        <v>110</v>
      </c>
      <c r="C257" s="9">
        <v>200</v>
      </c>
      <c r="D257" s="9">
        <v>200</v>
      </c>
      <c r="E257" s="62">
        <v>0.3</v>
      </c>
      <c r="F257" s="62">
        <v>0.1</v>
      </c>
      <c r="G257" s="62">
        <v>17.2</v>
      </c>
      <c r="H257" s="78">
        <v>71</v>
      </c>
      <c r="I257" s="62">
        <v>0.3</v>
      </c>
      <c r="J257" s="62">
        <v>0.1</v>
      </c>
      <c r="K257" s="62">
        <v>17.2</v>
      </c>
      <c r="L257" s="78">
        <v>71</v>
      </c>
      <c r="M257" s="21">
        <v>0.01</v>
      </c>
      <c r="N257" s="21">
        <v>24</v>
      </c>
      <c r="O257" s="21">
        <v>0</v>
      </c>
      <c r="P257" s="21">
        <v>0</v>
      </c>
      <c r="Q257" s="21">
        <v>0.01</v>
      </c>
      <c r="R257" s="21">
        <v>24</v>
      </c>
      <c r="S257" s="21">
        <v>0</v>
      </c>
      <c r="T257" s="21">
        <v>0</v>
      </c>
      <c r="U257" s="21">
        <v>11</v>
      </c>
      <c r="V257" s="21">
        <v>10</v>
      </c>
      <c r="W257" s="21">
        <v>9</v>
      </c>
      <c r="X257" s="21">
        <v>0.4</v>
      </c>
      <c r="Y257" s="21">
        <v>11</v>
      </c>
      <c r="Z257" s="21">
        <v>10</v>
      </c>
      <c r="AA257" s="21">
        <v>9</v>
      </c>
      <c r="AB257" s="21">
        <v>0.4</v>
      </c>
    </row>
    <row r="258" spans="1:28" ht="13.5" customHeight="1">
      <c r="A258" s="9"/>
      <c r="B258" s="9" t="s">
        <v>111</v>
      </c>
      <c r="C258" s="9">
        <v>32</v>
      </c>
      <c r="D258" s="9">
        <v>32</v>
      </c>
      <c r="E258" s="62"/>
      <c r="F258" s="62"/>
      <c r="G258" s="62"/>
      <c r="H258" s="78"/>
      <c r="I258" s="62"/>
      <c r="J258" s="62"/>
      <c r="K258" s="62"/>
      <c r="L258" s="64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</row>
    <row r="259" spans="1:28" ht="13.5" customHeight="1">
      <c r="A259" s="9"/>
      <c r="B259" s="9" t="s">
        <v>14</v>
      </c>
      <c r="C259" s="9">
        <v>13</v>
      </c>
      <c r="D259" s="9">
        <v>13</v>
      </c>
      <c r="E259" s="62"/>
      <c r="F259" s="62"/>
      <c r="G259" s="62"/>
      <c r="H259" s="78"/>
      <c r="I259" s="62"/>
      <c r="J259" s="62"/>
      <c r="K259" s="62"/>
      <c r="L259" s="64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</row>
    <row r="260" spans="1:28" ht="13.5" customHeight="1">
      <c r="A260" s="17"/>
      <c r="B260" s="9" t="s">
        <v>113</v>
      </c>
      <c r="C260" s="9">
        <v>150</v>
      </c>
      <c r="D260" s="9">
        <v>150</v>
      </c>
      <c r="E260" s="63">
        <v>0.45</v>
      </c>
      <c r="F260" s="63">
        <v>0.6</v>
      </c>
      <c r="G260" s="63">
        <v>17.25</v>
      </c>
      <c r="H260" s="64">
        <v>72</v>
      </c>
      <c r="I260" s="63">
        <v>0.45</v>
      </c>
      <c r="J260" s="63">
        <v>0.6</v>
      </c>
      <c r="K260" s="63">
        <v>17.25</v>
      </c>
      <c r="L260" s="64">
        <v>72</v>
      </c>
      <c r="M260" s="79">
        <v>0</v>
      </c>
      <c r="N260" s="79">
        <v>6.9</v>
      </c>
      <c r="O260" s="79">
        <v>4.5</v>
      </c>
      <c r="P260" s="79">
        <v>0.3</v>
      </c>
      <c r="Q260" s="79">
        <v>0</v>
      </c>
      <c r="R260" s="79">
        <v>6.9</v>
      </c>
      <c r="S260" s="79">
        <v>4.5</v>
      </c>
      <c r="T260" s="79">
        <v>0.3</v>
      </c>
      <c r="U260" s="79">
        <v>9</v>
      </c>
      <c r="V260" s="79">
        <v>16.5</v>
      </c>
      <c r="W260" s="79">
        <v>7.5</v>
      </c>
      <c r="X260" s="79">
        <v>0.15</v>
      </c>
      <c r="Y260" s="79">
        <v>9</v>
      </c>
      <c r="Z260" s="79">
        <v>16.5</v>
      </c>
      <c r="AA260" s="79">
        <v>7.5</v>
      </c>
      <c r="AB260" s="79">
        <v>0.15</v>
      </c>
    </row>
    <row r="261" spans="1:28" ht="13.5" customHeight="1">
      <c r="A261" s="116" t="s">
        <v>24</v>
      </c>
      <c r="B261" s="117"/>
      <c r="C261" s="117"/>
      <c r="D261" s="118"/>
      <c r="E261" s="80">
        <f>E237+E244+E249+E255+E256+E257+E260</f>
        <v>23.82</v>
      </c>
      <c r="F261" s="80">
        <f aca="true" t="shared" si="13" ref="F261:AB261">F237+F244+F249+F255+F256+F257+F260</f>
        <v>16.770000000000003</v>
      </c>
      <c r="G261" s="80">
        <f t="shared" si="13"/>
        <v>122.14000000000001</v>
      </c>
      <c r="H261" s="80">
        <f t="shared" si="13"/>
        <v>752.9</v>
      </c>
      <c r="I261" s="80">
        <f t="shared" si="13"/>
        <v>29.099999999999998</v>
      </c>
      <c r="J261" s="80">
        <f t="shared" si="13"/>
        <v>26.750000000000004</v>
      </c>
      <c r="K261" s="80">
        <f t="shared" si="13"/>
        <v>144.54000000000002</v>
      </c>
      <c r="L261" s="80">
        <f t="shared" si="13"/>
        <v>908.5</v>
      </c>
      <c r="M261" s="80">
        <f t="shared" si="13"/>
        <v>19.828</v>
      </c>
      <c r="N261" s="80">
        <f t="shared" si="13"/>
        <v>64.69</v>
      </c>
      <c r="O261" s="80">
        <f t="shared" si="13"/>
        <v>4.56</v>
      </c>
      <c r="P261" s="80">
        <f t="shared" si="13"/>
        <v>4.31</v>
      </c>
      <c r="Q261" s="80">
        <f t="shared" si="13"/>
        <v>0.5680000000000001</v>
      </c>
      <c r="R261" s="80">
        <f t="shared" si="13"/>
        <v>56.62</v>
      </c>
      <c r="S261" s="80">
        <f t="shared" si="13"/>
        <v>4.58</v>
      </c>
      <c r="T261" s="80">
        <f t="shared" si="13"/>
        <v>4.93</v>
      </c>
      <c r="U261" s="80">
        <f t="shared" si="13"/>
        <v>107.1</v>
      </c>
      <c r="V261" s="80">
        <f t="shared" si="13"/>
        <v>413.9</v>
      </c>
      <c r="W261" s="80">
        <f t="shared" si="13"/>
        <v>122.7</v>
      </c>
      <c r="X261" s="80">
        <f t="shared" si="13"/>
        <v>6.710000000000001</v>
      </c>
      <c r="Y261" s="80">
        <f t="shared" si="13"/>
        <v>128.7</v>
      </c>
      <c r="Z261" s="80">
        <f t="shared" si="13"/>
        <v>531.6</v>
      </c>
      <c r="AA261" s="80">
        <f t="shared" si="13"/>
        <v>152.6</v>
      </c>
      <c r="AB261" s="80">
        <f t="shared" si="13"/>
        <v>8.620000000000001</v>
      </c>
    </row>
    <row r="262" spans="1:28" ht="13.5" customHeight="1">
      <c r="A262" s="119" t="s">
        <v>25</v>
      </c>
      <c r="B262" s="119"/>
      <c r="C262" s="119"/>
      <c r="D262" s="119"/>
      <c r="E262" s="81">
        <f>E235+E261</f>
        <v>45.5</v>
      </c>
      <c r="F262" s="81">
        <f aca="true" t="shared" si="14" ref="F262:AB262">F235+F261</f>
        <v>35.510000000000005</v>
      </c>
      <c r="G262" s="81">
        <f t="shared" si="14"/>
        <v>220.92000000000002</v>
      </c>
      <c r="H262" s="81">
        <f t="shared" si="14"/>
        <v>1378.3</v>
      </c>
      <c r="I262" s="81">
        <f t="shared" si="14"/>
        <v>63.3</v>
      </c>
      <c r="J262" s="81">
        <f t="shared" si="14"/>
        <v>54.550000000000004</v>
      </c>
      <c r="K262" s="81">
        <f t="shared" si="14"/>
        <v>272.70000000000005</v>
      </c>
      <c r="L262" s="81">
        <f t="shared" si="14"/>
        <v>1796.5</v>
      </c>
      <c r="M262" s="81">
        <f t="shared" si="14"/>
        <v>20.058</v>
      </c>
      <c r="N262" s="81">
        <f t="shared" si="14"/>
        <v>66.86</v>
      </c>
      <c r="O262" s="81">
        <f t="shared" si="14"/>
        <v>57.720000000000006</v>
      </c>
      <c r="P262" s="81">
        <f t="shared" si="14"/>
        <v>6.02</v>
      </c>
      <c r="Q262" s="81">
        <f t="shared" si="14"/>
        <v>0.8880000000000001</v>
      </c>
      <c r="R262" s="81">
        <f t="shared" si="14"/>
        <v>59.459999999999994</v>
      </c>
      <c r="S262" s="81">
        <f t="shared" si="14"/>
        <v>100.66</v>
      </c>
      <c r="T262" s="81">
        <f t="shared" si="14"/>
        <v>7.13</v>
      </c>
      <c r="U262" s="81">
        <f t="shared" si="14"/>
        <v>425.11</v>
      </c>
      <c r="V262" s="81">
        <f t="shared" si="14"/>
        <v>846.21</v>
      </c>
      <c r="W262" s="81">
        <f t="shared" si="14"/>
        <v>193.99</v>
      </c>
      <c r="X262" s="81">
        <f t="shared" si="14"/>
        <v>10.84</v>
      </c>
      <c r="Y262" s="81">
        <f t="shared" si="14"/>
        <v>603.5</v>
      </c>
      <c r="Z262" s="81">
        <f t="shared" si="14"/>
        <v>1173.8000000000002</v>
      </c>
      <c r="AA262" s="81">
        <f t="shared" si="14"/>
        <v>252</v>
      </c>
      <c r="AB262" s="81">
        <f t="shared" si="14"/>
        <v>13.420000000000002</v>
      </c>
    </row>
    <row r="263" spans="1:28" ht="13.5" customHeight="1">
      <c r="A263" s="120" t="s">
        <v>45</v>
      </c>
      <c r="B263" s="121"/>
      <c r="C263" s="121"/>
      <c r="D263" s="121"/>
      <c r="E263" s="122"/>
      <c r="F263" s="13"/>
      <c r="G263" s="13"/>
      <c r="H263" s="13"/>
      <c r="I263" s="13"/>
      <c r="J263" s="13"/>
      <c r="K263" s="13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3"/>
      <c r="AB263" s="13"/>
    </row>
    <row r="264" spans="1:28" ht="13.5" customHeight="1">
      <c r="A264" s="24">
        <v>235</v>
      </c>
      <c r="B264" s="28" t="s">
        <v>243</v>
      </c>
      <c r="C264" s="28">
        <v>150</v>
      </c>
      <c r="D264" s="28">
        <v>200</v>
      </c>
      <c r="E264" s="27">
        <v>3.8</v>
      </c>
      <c r="F264" s="27">
        <v>6.9</v>
      </c>
      <c r="G264" s="27">
        <v>9.9</v>
      </c>
      <c r="H264" s="27">
        <v>117.7</v>
      </c>
      <c r="I264" s="27">
        <v>5.1</v>
      </c>
      <c r="J264" s="27">
        <v>9.3</v>
      </c>
      <c r="K264" s="27">
        <v>13.2</v>
      </c>
      <c r="L264" s="27">
        <v>157</v>
      </c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3"/>
      <c r="AB264" s="13"/>
    </row>
    <row r="265" spans="1:28" ht="12" customHeight="1">
      <c r="A265" s="23">
        <v>395</v>
      </c>
      <c r="B265" s="32" t="s">
        <v>78</v>
      </c>
      <c r="C265" s="23">
        <v>100</v>
      </c>
      <c r="D265" s="23">
        <v>100</v>
      </c>
      <c r="E265" s="26">
        <v>10.4</v>
      </c>
      <c r="F265" s="26">
        <v>20.9</v>
      </c>
      <c r="G265" s="26">
        <v>0</v>
      </c>
      <c r="H265" s="26">
        <v>230</v>
      </c>
      <c r="I265" s="26">
        <v>10.4</v>
      </c>
      <c r="J265" s="26">
        <v>20.9</v>
      </c>
      <c r="K265" s="26">
        <v>0</v>
      </c>
      <c r="L265" s="26">
        <v>230</v>
      </c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3"/>
      <c r="AB265" s="13"/>
    </row>
    <row r="266" spans="1:28" ht="13.5" customHeight="1">
      <c r="A266" s="23">
        <v>50</v>
      </c>
      <c r="B266" s="32" t="s">
        <v>82</v>
      </c>
      <c r="C266" s="23">
        <v>100</v>
      </c>
      <c r="D266" s="23">
        <v>100</v>
      </c>
      <c r="E266" s="26">
        <v>1.5</v>
      </c>
      <c r="F266" s="26">
        <v>5.5</v>
      </c>
      <c r="G266" s="26">
        <v>8.4</v>
      </c>
      <c r="H266" s="26">
        <v>89</v>
      </c>
      <c r="I266" s="26">
        <v>1.5</v>
      </c>
      <c r="J266" s="26">
        <v>5.5</v>
      </c>
      <c r="K266" s="26">
        <v>8.4</v>
      </c>
      <c r="L266" s="26">
        <v>89</v>
      </c>
      <c r="M266" s="33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</row>
    <row r="267" spans="1:28" ht="13.5" customHeight="1">
      <c r="A267" s="42"/>
      <c r="B267" s="43"/>
      <c r="C267" s="42"/>
      <c r="D267" s="42"/>
      <c r="E267" s="26"/>
      <c r="F267" s="26"/>
      <c r="G267" s="26"/>
      <c r="H267" s="26"/>
      <c r="I267" s="26"/>
      <c r="J267" s="26"/>
      <c r="K267" s="26"/>
      <c r="L267" s="26"/>
      <c r="M267" s="33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</row>
    <row r="268" spans="1:28" ht="13.5" customHeight="1">
      <c r="A268" s="123" t="s">
        <v>143</v>
      </c>
      <c r="B268" s="124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124"/>
      <c r="U268" s="124"/>
      <c r="V268" s="124"/>
      <c r="W268" s="124"/>
      <c r="X268" s="124"/>
      <c r="Y268" s="124"/>
      <c r="Z268" s="124"/>
      <c r="AA268" s="124"/>
      <c r="AB268" s="125"/>
    </row>
    <row r="269" spans="1:29" ht="15.75" customHeight="1">
      <c r="A269" s="126" t="s">
        <v>12</v>
      </c>
      <c r="B269" s="126"/>
      <c r="C269" s="126"/>
      <c r="D269" s="126"/>
      <c r="E269" s="87"/>
      <c r="F269" s="87"/>
      <c r="G269" s="87"/>
      <c r="H269" s="88"/>
      <c r="I269" s="89"/>
      <c r="J269" s="89"/>
      <c r="K269" s="89"/>
      <c r="L269" s="90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99"/>
    </row>
    <row r="270" spans="1:29" ht="15.75" customHeight="1">
      <c r="A270" s="9">
        <v>399</v>
      </c>
      <c r="B270" s="9" t="s">
        <v>84</v>
      </c>
      <c r="C270" s="20">
        <v>150</v>
      </c>
      <c r="D270" s="20">
        <v>200</v>
      </c>
      <c r="E270" s="63">
        <v>25.9</v>
      </c>
      <c r="F270" s="63">
        <v>17.55</v>
      </c>
      <c r="G270" s="63">
        <v>19.8</v>
      </c>
      <c r="H270" s="63">
        <v>333</v>
      </c>
      <c r="I270" s="63">
        <v>28.9</v>
      </c>
      <c r="J270" s="63">
        <v>21.5</v>
      </c>
      <c r="K270" s="63">
        <v>26.5</v>
      </c>
      <c r="L270" s="64">
        <v>444</v>
      </c>
      <c r="M270" s="21">
        <v>0.37</v>
      </c>
      <c r="N270" s="21">
        <v>10.8</v>
      </c>
      <c r="O270" s="21">
        <v>10.35</v>
      </c>
      <c r="P270" s="21">
        <v>1.8</v>
      </c>
      <c r="Q270" s="21">
        <v>0.5</v>
      </c>
      <c r="R270" s="21">
        <v>14.4</v>
      </c>
      <c r="S270" s="21">
        <v>13.8</v>
      </c>
      <c r="T270" s="21">
        <v>2.4</v>
      </c>
      <c r="U270" s="21">
        <v>33</v>
      </c>
      <c r="V270" s="21">
        <v>400</v>
      </c>
      <c r="W270" s="21">
        <v>31.5</v>
      </c>
      <c r="X270" s="21">
        <v>7.8</v>
      </c>
      <c r="Y270" s="21">
        <v>44</v>
      </c>
      <c r="Z270" s="21">
        <v>534</v>
      </c>
      <c r="AA270" s="21">
        <v>42</v>
      </c>
      <c r="AB270" s="21">
        <v>10.4</v>
      </c>
      <c r="AC270" s="99"/>
    </row>
    <row r="271" spans="1:29" ht="15.75" customHeight="1">
      <c r="A271" s="9"/>
      <c r="B271" s="9" t="s">
        <v>107</v>
      </c>
      <c r="C271" s="20">
        <v>140</v>
      </c>
      <c r="D271" s="20">
        <v>160</v>
      </c>
      <c r="E271" s="63"/>
      <c r="F271" s="63"/>
      <c r="G271" s="63"/>
      <c r="H271" s="64"/>
      <c r="I271" s="63"/>
      <c r="J271" s="63"/>
      <c r="K271" s="63"/>
      <c r="L271" s="64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99"/>
    </row>
    <row r="272" spans="1:29" ht="15.75" customHeight="1">
      <c r="A272" s="9"/>
      <c r="B272" s="9" t="s">
        <v>167</v>
      </c>
      <c r="C272" s="20">
        <v>22</v>
      </c>
      <c r="D272" s="20">
        <v>30</v>
      </c>
      <c r="E272" s="63"/>
      <c r="F272" s="63"/>
      <c r="G272" s="63"/>
      <c r="H272" s="64"/>
      <c r="I272" s="63"/>
      <c r="J272" s="63"/>
      <c r="K272" s="63"/>
      <c r="L272" s="64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99"/>
    </row>
    <row r="273" spans="1:29" ht="15.75" customHeight="1">
      <c r="A273" s="9"/>
      <c r="B273" s="9" t="s">
        <v>108</v>
      </c>
      <c r="C273" s="20">
        <v>25.5</v>
      </c>
      <c r="D273" s="20">
        <v>34</v>
      </c>
      <c r="E273" s="63"/>
      <c r="F273" s="63"/>
      <c r="G273" s="63"/>
      <c r="H273" s="64"/>
      <c r="I273" s="63"/>
      <c r="J273" s="63"/>
      <c r="K273" s="63"/>
      <c r="L273" s="64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99"/>
    </row>
    <row r="274" spans="1:29" ht="15.75" customHeight="1">
      <c r="A274" s="9"/>
      <c r="B274" s="9" t="s">
        <v>22</v>
      </c>
      <c r="C274" s="20">
        <v>27</v>
      </c>
      <c r="D274" s="20">
        <v>28</v>
      </c>
      <c r="E274" s="63"/>
      <c r="F274" s="63"/>
      <c r="G274" s="63"/>
      <c r="H274" s="64"/>
      <c r="I274" s="63"/>
      <c r="J274" s="63"/>
      <c r="K274" s="63"/>
      <c r="L274" s="64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99"/>
    </row>
    <row r="275" spans="1:29" ht="15.75" customHeight="1">
      <c r="A275" s="9"/>
      <c r="B275" s="9" t="s">
        <v>164</v>
      </c>
      <c r="C275" s="20">
        <v>16</v>
      </c>
      <c r="D275" s="20">
        <v>20.1</v>
      </c>
      <c r="E275" s="63"/>
      <c r="F275" s="63"/>
      <c r="G275" s="63"/>
      <c r="H275" s="64"/>
      <c r="I275" s="63"/>
      <c r="J275" s="63"/>
      <c r="K275" s="63"/>
      <c r="L275" s="64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99"/>
    </row>
    <row r="276" spans="1:29" ht="15.75" customHeight="1">
      <c r="A276" s="9">
        <v>106</v>
      </c>
      <c r="B276" s="9" t="s">
        <v>251</v>
      </c>
      <c r="C276" s="9">
        <v>50</v>
      </c>
      <c r="D276" s="9">
        <v>50</v>
      </c>
      <c r="E276" s="63">
        <v>0.5</v>
      </c>
      <c r="F276" s="63">
        <v>0.1</v>
      </c>
      <c r="G276" s="63">
        <v>1.5</v>
      </c>
      <c r="H276" s="64">
        <v>9.5</v>
      </c>
      <c r="I276" s="63">
        <v>0.5</v>
      </c>
      <c r="J276" s="63">
        <v>0.1</v>
      </c>
      <c r="K276" s="63">
        <v>1.5</v>
      </c>
      <c r="L276" s="64">
        <v>9.5</v>
      </c>
      <c r="M276" s="21">
        <v>0.02</v>
      </c>
      <c r="N276" s="21">
        <v>8.7</v>
      </c>
      <c r="O276" s="21">
        <v>0</v>
      </c>
      <c r="P276" s="21">
        <v>0.2</v>
      </c>
      <c r="Q276" s="21">
        <v>0.02</v>
      </c>
      <c r="R276" s="21">
        <v>8.7</v>
      </c>
      <c r="S276" s="21">
        <v>0</v>
      </c>
      <c r="T276" s="21">
        <v>0.2</v>
      </c>
      <c r="U276" s="21">
        <v>9.2</v>
      </c>
      <c r="V276" s="21">
        <v>17</v>
      </c>
      <c r="W276" s="21">
        <v>8.5</v>
      </c>
      <c r="X276" s="21">
        <v>0.37</v>
      </c>
      <c r="Y276" s="21">
        <v>9.2</v>
      </c>
      <c r="Z276" s="21">
        <v>17</v>
      </c>
      <c r="AA276" s="21">
        <v>8.5</v>
      </c>
      <c r="AB276" s="21">
        <v>0.37</v>
      </c>
      <c r="AC276" s="99"/>
    </row>
    <row r="277" spans="1:29" ht="15.75" customHeight="1">
      <c r="A277" s="9">
        <v>496</v>
      </c>
      <c r="B277" s="9" t="s">
        <v>15</v>
      </c>
      <c r="C277" s="9">
        <v>200</v>
      </c>
      <c r="D277" s="9">
        <v>200</v>
      </c>
      <c r="E277" s="63">
        <v>3.6</v>
      </c>
      <c r="F277" s="63">
        <v>3.3</v>
      </c>
      <c r="G277" s="63">
        <v>25</v>
      </c>
      <c r="H277" s="63">
        <v>144</v>
      </c>
      <c r="I277" s="63">
        <v>3.6</v>
      </c>
      <c r="J277" s="63">
        <v>3.3</v>
      </c>
      <c r="K277" s="63">
        <v>25</v>
      </c>
      <c r="L277" s="63">
        <v>144</v>
      </c>
      <c r="M277" s="21">
        <v>0.04</v>
      </c>
      <c r="N277" s="21">
        <v>1.3</v>
      </c>
      <c r="O277" s="21">
        <v>0.02</v>
      </c>
      <c r="P277" s="21">
        <v>0</v>
      </c>
      <c r="Q277" s="21">
        <v>0.04</v>
      </c>
      <c r="R277" s="21">
        <v>1.3</v>
      </c>
      <c r="S277" s="21">
        <v>0.02</v>
      </c>
      <c r="T277" s="21">
        <v>0</v>
      </c>
      <c r="U277" s="21">
        <v>124</v>
      </c>
      <c r="V277" s="21">
        <v>110</v>
      </c>
      <c r="W277" s="21">
        <v>27</v>
      </c>
      <c r="X277" s="21">
        <v>0.8</v>
      </c>
      <c r="Y277" s="21">
        <v>124</v>
      </c>
      <c r="Z277" s="21">
        <v>110</v>
      </c>
      <c r="AA277" s="21">
        <v>27</v>
      </c>
      <c r="AB277" s="21">
        <v>0.8</v>
      </c>
      <c r="AC277" s="99"/>
    </row>
    <row r="278" spans="1:29" ht="15.75" customHeight="1">
      <c r="A278" s="9"/>
      <c r="B278" s="9" t="s">
        <v>129</v>
      </c>
      <c r="C278" s="9">
        <v>2.5</v>
      </c>
      <c r="D278" s="9">
        <v>2.5</v>
      </c>
      <c r="E278" s="63"/>
      <c r="F278" s="63"/>
      <c r="G278" s="63"/>
      <c r="H278" s="63"/>
      <c r="I278" s="63"/>
      <c r="J278" s="63"/>
      <c r="K278" s="63"/>
      <c r="L278" s="64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99"/>
    </row>
    <row r="279" spans="1:29" ht="13.5" customHeight="1">
      <c r="A279" s="9"/>
      <c r="B279" s="9" t="s">
        <v>13</v>
      </c>
      <c r="C279" s="9">
        <v>150</v>
      </c>
      <c r="D279" s="9">
        <v>150</v>
      </c>
      <c r="E279" s="63"/>
      <c r="F279" s="63"/>
      <c r="G279" s="63"/>
      <c r="H279" s="63"/>
      <c r="I279" s="63"/>
      <c r="J279" s="63"/>
      <c r="K279" s="63"/>
      <c r="L279" s="64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99"/>
    </row>
    <row r="280" spans="1:29" ht="13.5" customHeight="1">
      <c r="A280" s="9"/>
      <c r="B280" s="9" t="s">
        <v>14</v>
      </c>
      <c r="C280" s="9">
        <v>15</v>
      </c>
      <c r="D280" s="9">
        <v>15</v>
      </c>
      <c r="E280" s="63"/>
      <c r="F280" s="63"/>
      <c r="G280" s="63"/>
      <c r="H280" s="63"/>
      <c r="I280" s="63"/>
      <c r="J280" s="63"/>
      <c r="K280" s="63"/>
      <c r="L280" s="64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99"/>
    </row>
    <row r="281" spans="1:29" ht="13.5" customHeight="1">
      <c r="A281" s="9">
        <v>108</v>
      </c>
      <c r="B281" s="9" t="s">
        <v>16</v>
      </c>
      <c r="C281" s="20">
        <v>40</v>
      </c>
      <c r="D281" s="20">
        <v>60</v>
      </c>
      <c r="E281" s="62">
        <v>3.04</v>
      </c>
      <c r="F281" s="62">
        <v>0.32</v>
      </c>
      <c r="G281" s="62">
        <v>19.68</v>
      </c>
      <c r="H281" s="63">
        <v>94</v>
      </c>
      <c r="I281" s="62">
        <v>3.8</v>
      </c>
      <c r="J281" s="62">
        <v>0.4</v>
      </c>
      <c r="K281" s="62">
        <v>26.5</v>
      </c>
      <c r="L281" s="64">
        <v>125.6</v>
      </c>
      <c r="M281" s="21">
        <v>0.04</v>
      </c>
      <c r="N281" s="21">
        <v>0</v>
      </c>
      <c r="O281" s="21">
        <v>0</v>
      </c>
      <c r="P281" s="21">
        <v>0.45</v>
      </c>
      <c r="Q281" s="21">
        <v>0.05</v>
      </c>
      <c r="R281" s="21">
        <v>0</v>
      </c>
      <c r="S281" s="21">
        <v>0</v>
      </c>
      <c r="T281" s="21">
        <v>0.5</v>
      </c>
      <c r="U281" s="21">
        <v>8</v>
      </c>
      <c r="V281" s="21">
        <v>26</v>
      </c>
      <c r="W281" s="21">
        <v>5.6</v>
      </c>
      <c r="X281" s="21">
        <v>0.5</v>
      </c>
      <c r="Y281" s="21">
        <v>10</v>
      </c>
      <c r="Z281" s="21">
        <v>32.5</v>
      </c>
      <c r="AA281" s="21">
        <v>7</v>
      </c>
      <c r="AB281" s="21">
        <v>0.5</v>
      </c>
      <c r="AC281" s="99"/>
    </row>
    <row r="282" spans="1:29" ht="13.5" customHeight="1">
      <c r="A282" s="17"/>
      <c r="B282" s="17" t="s">
        <v>164</v>
      </c>
      <c r="C282" s="31">
        <v>10</v>
      </c>
      <c r="D282" s="31">
        <v>10</v>
      </c>
      <c r="E282" s="62">
        <v>0.1</v>
      </c>
      <c r="F282" s="62">
        <v>7.3</v>
      </c>
      <c r="G282" s="62">
        <v>0.1</v>
      </c>
      <c r="H282" s="63">
        <v>66.2</v>
      </c>
      <c r="I282" s="62">
        <v>0.1</v>
      </c>
      <c r="J282" s="62">
        <v>7.3</v>
      </c>
      <c r="K282" s="62">
        <v>0.1</v>
      </c>
      <c r="L282" s="63">
        <v>66.2</v>
      </c>
      <c r="M282" s="21">
        <v>0</v>
      </c>
      <c r="N282" s="21">
        <v>0</v>
      </c>
      <c r="O282" s="21">
        <v>84</v>
      </c>
      <c r="P282" s="21">
        <v>0.28</v>
      </c>
      <c r="Q282" s="21">
        <v>0</v>
      </c>
      <c r="R282" s="21">
        <v>0</v>
      </c>
      <c r="S282" s="21">
        <v>84</v>
      </c>
      <c r="T282" s="21">
        <v>0.28</v>
      </c>
      <c r="U282" s="21">
        <v>0.4</v>
      </c>
      <c r="V282" s="21">
        <v>0.3</v>
      </c>
      <c r="W282" s="21">
        <v>0</v>
      </c>
      <c r="X282" s="21">
        <v>0</v>
      </c>
      <c r="Y282" s="21">
        <v>0.4</v>
      </c>
      <c r="Z282" s="21">
        <v>0.3</v>
      </c>
      <c r="AA282" s="21">
        <v>0</v>
      </c>
      <c r="AB282" s="21">
        <v>0</v>
      </c>
      <c r="AC282" s="99"/>
    </row>
    <row r="283" spans="1:29" ht="13.5" customHeight="1">
      <c r="A283" s="2"/>
      <c r="B283" s="116" t="s">
        <v>18</v>
      </c>
      <c r="C283" s="117"/>
      <c r="D283" s="118"/>
      <c r="E283" s="66">
        <f>E270+E276+E277+E281+E282</f>
        <v>33.14</v>
      </c>
      <c r="F283" s="66">
        <f aca="true" t="shared" si="15" ref="F283:AB283">F270+F276+F277+F281+F282</f>
        <v>28.570000000000004</v>
      </c>
      <c r="G283" s="66">
        <f t="shared" si="15"/>
        <v>66.07999999999998</v>
      </c>
      <c r="H283" s="66">
        <f t="shared" si="15"/>
        <v>646.7</v>
      </c>
      <c r="I283" s="66">
        <f t="shared" si="15"/>
        <v>36.9</v>
      </c>
      <c r="J283" s="66">
        <f t="shared" si="15"/>
        <v>32.6</v>
      </c>
      <c r="K283" s="66">
        <f t="shared" si="15"/>
        <v>79.6</v>
      </c>
      <c r="L283" s="66">
        <f t="shared" si="15"/>
        <v>789.3000000000001</v>
      </c>
      <c r="M283" s="66">
        <f t="shared" si="15"/>
        <v>0.47</v>
      </c>
      <c r="N283" s="66">
        <f t="shared" si="15"/>
        <v>20.8</v>
      </c>
      <c r="O283" s="66">
        <f t="shared" si="15"/>
        <v>94.37</v>
      </c>
      <c r="P283" s="66">
        <f t="shared" si="15"/>
        <v>2.7300000000000004</v>
      </c>
      <c r="Q283" s="66">
        <f t="shared" si="15"/>
        <v>0.6100000000000001</v>
      </c>
      <c r="R283" s="66">
        <f t="shared" si="15"/>
        <v>24.400000000000002</v>
      </c>
      <c r="S283" s="66">
        <f t="shared" si="15"/>
        <v>97.82</v>
      </c>
      <c r="T283" s="66">
        <f t="shared" si="15"/>
        <v>3.38</v>
      </c>
      <c r="U283" s="66">
        <f t="shared" si="15"/>
        <v>174.6</v>
      </c>
      <c r="V283" s="66">
        <f t="shared" si="15"/>
        <v>553.3</v>
      </c>
      <c r="W283" s="66">
        <f t="shared" si="15"/>
        <v>72.6</v>
      </c>
      <c r="X283" s="66">
        <f t="shared" si="15"/>
        <v>9.47</v>
      </c>
      <c r="Y283" s="66">
        <f t="shared" si="15"/>
        <v>187.6</v>
      </c>
      <c r="Z283" s="66">
        <f t="shared" si="15"/>
        <v>693.8</v>
      </c>
      <c r="AA283" s="66">
        <f t="shared" si="15"/>
        <v>84.5</v>
      </c>
      <c r="AB283" s="66">
        <f t="shared" si="15"/>
        <v>12.07</v>
      </c>
      <c r="AC283" s="99"/>
    </row>
    <row r="284" spans="1:29" ht="13.5" customHeight="1">
      <c r="A284" s="116" t="s">
        <v>19</v>
      </c>
      <c r="B284" s="117"/>
      <c r="C284" s="117"/>
      <c r="D284" s="118"/>
      <c r="E284" s="67"/>
      <c r="F284" s="67"/>
      <c r="G284" s="67"/>
      <c r="H284" s="68"/>
      <c r="I284" s="69"/>
      <c r="J284" s="70"/>
      <c r="K284" s="69"/>
      <c r="L284" s="71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99"/>
    </row>
    <row r="285" spans="1:29" ht="15" customHeight="1">
      <c r="A285" s="9">
        <v>153</v>
      </c>
      <c r="B285" s="9" t="s">
        <v>86</v>
      </c>
      <c r="C285" s="9">
        <v>200</v>
      </c>
      <c r="D285" s="9">
        <v>250</v>
      </c>
      <c r="E285" s="63">
        <v>7.38</v>
      </c>
      <c r="F285" s="63">
        <v>5.78</v>
      </c>
      <c r="G285" s="63">
        <v>14.2</v>
      </c>
      <c r="H285" s="64">
        <v>143</v>
      </c>
      <c r="I285" s="63">
        <v>9.22</v>
      </c>
      <c r="J285" s="63">
        <v>7.22</v>
      </c>
      <c r="K285" s="63">
        <v>16</v>
      </c>
      <c r="L285" s="98">
        <v>187</v>
      </c>
      <c r="M285" s="21">
        <v>0.08</v>
      </c>
      <c r="N285" s="21">
        <v>6.32</v>
      </c>
      <c r="O285" s="21">
        <v>0.024</v>
      </c>
      <c r="P285" s="21">
        <v>0.6</v>
      </c>
      <c r="Q285" s="21">
        <v>0.1</v>
      </c>
      <c r="R285" s="21">
        <v>7.9</v>
      </c>
      <c r="S285" s="21">
        <v>0.03</v>
      </c>
      <c r="T285" s="21">
        <v>0.75</v>
      </c>
      <c r="U285" s="21">
        <v>51</v>
      </c>
      <c r="V285" s="21">
        <v>132.6</v>
      </c>
      <c r="W285" s="21">
        <v>28.6</v>
      </c>
      <c r="X285" s="21">
        <v>1</v>
      </c>
      <c r="Y285" s="21">
        <v>63.7</v>
      </c>
      <c r="Z285" s="21">
        <v>165.7</v>
      </c>
      <c r="AA285" s="21">
        <v>35.7</v>
      </c>
      <c r="AB285" s="21">
        <v>1.25</v>
      </c>
      <c r="AC285" s="99"/>
    </row>
    <row r="286" spans="1:29" ht="12.75">
      <c r="A286" s="9"/>
      <c r="B286" s="9" t="s">
        <v>144</v>
      </c>
      <c r="C286" s="9">
        <v>32</v>
      </c>
      <c r="D286" s="9">
        <v>40</v>
      </c>
      <c r="E286" s="63"/>
      <c r="F286" s="63"/>
      <c r="G286" s="63"/>
      <c r="H286" s="64"/>
      <c r="I286" s="63"/>
      <c r="J286" s="63"/>
      <c r="K286" s="63"/>
      <c r="L286" s="64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99"/>
    </row>
    <row r="287" spans="1:29" ht="13.5" customHeight="1">
      <c r="A287" s="9"/>
      <c r="B287" s="9" t="s">
        <v>20</v>
      </c>
      <c r="C287" s="9">
        <v>48</v>
      </c>
      <c r="D287" s="9">
        <v>60</v>
      </c>
      <c r="E287" s="63"/>
      <c r="F287" s="63"/>
      <c r="G287" s="63"/>
      <c r="H287" s="64"/>
      <c r="I287" s="63"/>
      <c r="J287" s="63"/>
      <c r="K287" s="63"/>
      <c r="L287" s="64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99"/>
    </row>
    <row r="288" spans="1:29" ht="13.5" customHeight="1">
      <c r="A288" s="9"/>
      <c r="B288" s="9" t="s">
        <v>167</v>
      </c>
      <c r="C288" s="9">
        <v>16</v>
      </c>
      <c r="D288" s="9">
        <v>20</v>
      </c>
      <c r="E288" s="63"/>
      <c r="F288" s="63"/>
      <c r="G288" s="63"/>
      <c r="H288" s="64"/>
      <c r="I288" s="63"/>
      <c r="J288" s="63"/>
      <c r="K288" s="63"/>
      <c r="L288" s="64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99"/>
    </row>
    <row r="289" spans="1:29" ht="13.5" customHeight="1">
      <c r="A289" s="9"/>
      <c r="B289" s="9" t="s">
        <v>120</v>
      </c>
      <c r="C289" s="9">
        <v>7.6</v>
      </c>
      <c r="D289" s="9">
        <v>9.5</v>
      </c>
      <c r="E289" s="63"/>
      <c r="F289" s="63"/>
      <c r="G289" s="63"/>
      <c r="H289" s="64"/>
      <c r="I289" s="63"/>
      <c r="J289" s="63"/>
      <c r="K289" s="63"/>
      <c r="L289" s="64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99"/>
    </row>
    <row r="290" spans="1:29" ht="13.5" customHeight="1">
      <c r="A290" s="9"/>
      <c r="B290" s="9" t="s">
        <v>134</v>
      </c>
      <c r="C290" s="9">
        <v>4</v>
      </c>
      <c r="D290" s="9">
        <v>5</v>
      </c>
      <c r="E290" s="63"/>
      <c r="F290" s="63"/>
      <c r="G290" s="63"/>
      <c r="H290" s="64"/>
      <c r="I290" s="63"/>
      <c r="J290" s="63"/>
      <c r="K290" s="63"/>
      <c r="L290" s="64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99"/>
    </row>
    <row r="291" spans="1:29" ht="13.5" customHeight="1">
      <c r="A291" s="9"/>
      <c r="B291" s="9" t="s">
        <v>164</v>
      </c>
      <c r="C291" s="9">
        <v>3</v>
      </c>
      <c r="D291" s="9">
        <v>4</v>
      </c>
      <c r="E291" s="63"/>
      <c r="F291" s="63"/>
      <c r="G291" s="63"/>
      <c r="H291" s="64"/>
      <c r="I291" s="63"/>
      <c r="J291" s="63"/>
      <c r="K291" s="63"/>
      <c r="L291" s="64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99"/>
    </row>
    <row r="292" spans="1:29" ht="13.5" customHeight="1">
      <c r="A292" s="9">
        <v>406</v>
      </c>
      <c r="B292" s="46" t="s">
        <v>87</v>
      </c>
      <c r="C292" s="9">
        <v>150</v>
      </c>
      <c r="D292" s="9">
        <v>200</v>
      </c>
      <c r="E292" s="102">
        <v>12</v>
      </c>
      <c r="F292" s="102">
        <v>11.9</v>
      </c>
      <c r="G292" s="102">
        <v>32.1</v>
      </c>
      <c r="H292" s="102">
        <v>289</v>
      </c>
      <c r="I292" s="63">
        <v>16</v>
      </c>
      <c r="J292" s="63">
        <v>15.9</v>
      </c>
      <c r="K292" s="63">
        <v>42.5</v>
      </c>
      <c r="L292" s="64">
        <v>379</v>
      </c>
      <c r="M292" s="21">
        <v>0.02</v>
      </c>
      <c r="N292" s="21">
        <v>0.9</v>
      </c>
      <c r="O292" s="21">
        <v>0.007</v>
      </c>
      <c r="P292" s="21">
        <v>4.05</v>
      </c>
      <c r="Q292" s="21">
        <v>0.03</v>
      </c>
      <c r="R292" s="21">
        <v>1.2</v>
      </c>
      <c r="S292" s="21">
        <v>0.01</v>
      </c>
      <c r="T292" s="21">
        <v>5.4</v>
      </c>
      <c r="U292" s="21">
        <v>24.75</v>
      </c>
      <c r="V292" s="21">
        <v>99.7</v>
      </c>
      <c r="W292" s="21">
        <v>23.2</v>
      </c>
      <c r="X292" s="21">
        <v>0.97</v>
      </c>
      <c r="Y292" s="21">
        <v>33</v>
      </c>
      <c r="Z292" s="21">
        <v>133</v>
      </c>
      <c r="AA292" s="21">
        <v>31</v>
      </c>
      <c r="AB292" s="21">
        <v>1.3</v>
      </c>
      <c r="AC292" s="99"/>
    </row>
    <row r="293" spans="1:29" ht="13.5" customHeight="1">
      <c r="A293" s="9"/>
      <c r="B293" s="9" t="s">
        <v>145</v>
      </c>
      <c r="C293" s="9">
        <v>32</v>
      </c>
      <c r="D293" s="9">
        <v>40</v>
      </c>
      <c r="E293" s="63"/>
      <c r="F293" s="63"/>
      <c r="G293" s="63"/>
      <c r="H293" s="64"/>
      <c r="I293" s="63"/>
      <c r="J293" s="63"/>
      <c r="K293" s="63"/>
      <c r="L293" s="64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99"/>
    </row>
    <row r="294" spans="1:29" ht="13.5" customHeight="1">
      <c r="A294" s="9"/>
      <c r="B294" s="9" t="s">
        <v>120</v>
      </c>
      <c r="C294" s="9">
        <v>20</v>
      </c>
      <c r="D294" s="9">
        <v>14</v>
      </c>
      <c r="E294" s="63"/>
      <c r="F294" s="63"/>
      <c r="G294" s="63"/>
      <c r="H294" s="64"/>
      <c r="I294" s="63"/>
      <c r="J294" s="63"/>
      <c r="K294" s="63"/>
      <c r="L294" s="64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99"/>
    </row>
    <row r="295" spans="1:29" ht="13.5" customHeight="1">
      <c r="A295" s="9"/>
      <c r="B295" s="9" t="s">
        <v>167</v>
      </c>
      <c r="C295" s="9">
        <v>14</v>
      </c>
      <c r="D295" s="9">
        <v>17</v>
      </c>
      <c r="E295" s="63"/>
      <c r="F295" s="63"/>
      <c r="G295" s="63"/>
      <c r="H295" s="64"/>
      <c r="I295" s="63"/>
      <c r="J295" s="63"/>
      <c r="K295" s="63"/>
      <c r="L295" s="64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99"/>
    </row>
    <row r="296" spans="1:29" ht="13.5" customHeight="1">
      <c r="A296" s="9"/>
      <c r="B296" s="9" t="s">
        <v>134</v>
      </c>
      <c r="C296" s="9">
        <v>49</v>
      </c>
      <c r="D296" s="9">
        <v>58</v>
      </c>
      <c r="E296" s="63"/>
      <c r="F296" s="63"/>
      <c r="G296" s="63"/>
      <c r="H296" s="64"/>
      <c r="I296" s="63"/>
      <c r="J296" s="63"/>
      <c r="K296" s="63"/>
      <c r="L296" s="64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99"/>
    </row>
    <row r="297" spans="1:29" ht="13.5" customHeight="1">
      <c r="A297" s="9"/>
      <c r="B297" s="9" t="s">
        <v>166</v>
      </c>
      <c r="C297" s="9">
        <v>6</v>
      </c>
      <c r="D297" s="9">
        <v>6</v>
      </c>
      <c r="E297" s="63"/>
      <c r="F297" s="63"/>
      <c r="G297" s="63"/>
      <c r="H297" s="64"/>
      <c r="I297" s="63"/>
      <c r="J297" s="63"/>
      <c r="K297" s="63"/>
      <c r="L297" s="64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99"/>
    </row>
    <row r="298" spans="1:29" ht="13.5" customHeight="1">
      <c r="A298" s="9">
        <v>106</v>
      </c>
      <c r="B298" s="9" t="s">
        <v>85</v>
      </c>
      <c r="C298" s="9">
        <v>50</v>
      </c>
      <c r="D298" s="9">
        <v>50</v>
      </c>
      <c r="E298" s="63">
        <v>0.5</v>
      </c>
      <c r="F298" s="63">
        <v>0.1</v>
      </c>
      <c r="G298" s="63">
        <v>1.5</v>
      </c>
      <c r="H298" s="64">
        <v>9.5</v>
      </c>
      <c r="I298" s="63">
        <v>0.5</v>
      </c>
      <c r="J298" s="63">
        <v>0.1</v>
      </c>
      <c r="K298" s="63">
        <v>1.5</v>
      </c>
      <c r="L298" s="64">
        <v>9.5</v>
      </c>
      <c r="M298" s="21">
        <v>0.02</v>
      </c>
      <c r="N298" s="21">
        <v>8.7</v>
      </c>
      <c r="O298" s="21">
        <v>0</v>
      </c>
      <c r="P298" s="21">
        <v>0.2</v>
      </c>
      <c r="Q298" s="21">
        <v>0.02</v>
      </c>
      <c r="R298" s="21">
        <v>8.7</v>
      </c>
      <c r="S298" s="21">
        <v>0</v>
      </c>
      <c r="T298" s="21">
        <v>0.2</v>
      </c>
      <c r="U298" s="21">
        <v>9.2</v>
      </c>
      <c r="V298" s="21">
        <v>17</v>
      </c>
      <c r="W298" s="21">
        <v>8.5</v>
      </c>
      <c r="X298" s="21">
        <v>0.37</v>
      </c>
      <c r="Y298" s="21">
        <v>9.2</v>
      </c>
      <c r="Z298" s="21">
        <v>17</v>
      </c>
      <c r="AA298" s="21">
        <v>8.5</v>
      </c>
      <c r="AB298" s="21">
        <v>0.37</v>
      </c>
      <c r="AC298" s="99"/>
    </row>
    <row r="299" spans="1:29" ht="12.75">
      <c r="A299" s="9">
        <v>493</v>
      </c>
      <c r="B299" s="9" t="s">
        <v>28</v>
      </c>
      <c r="C299" s="9">
        <v>200</v>
      </c>
      <c r="D299" s="9">
        <v>200</v>
      </c>
      <c r="E299" s="63">
        <v>0.1</v>
      </c>
      <c r="F299" s="63">
        <v>0</v>
      </c>
      <c r="G299" s="63">
        <v>15</v>
      </c>
      <c r="H299" s="64">
        <v>60</v>
      </c>
      <c r="I299" s="63">
        <v>0.1</v>
      </c>
      <c r="J299" s="63">
        <v>0</v>
      </c>
      <c r="K299" s="63">
        <v>15</v>
      </c>
      <c r="L299" s="64">
        <v>60</v>
      </c>
      <c r="M299" s="21">
        <v>0</v>
      </c>
      <c r="N299" s="21">
        <v>0</v>
      </c>
      <c r="O299" s="21">
        <v>0</v>
      </c>
      <c r="P299" s="21">
        <v>0</v>
      </c>
      <c r="Q299" s="21">
        <v>0</v>
      </c>
      <c r="R299" s="21">
        <v>0</v>
      </c>
      <c r="S299" s="21">
        <v>0</v>
      </c>
      <c r="T299" s="21">
        <v>0</v>
      </c>
      <c r="U299" s="21">
        <v>11</v>
      </c>
      <c r="V299" s="21">
        <v>3</v>
      </c>
      <c r="W299" s="21">
        <v>1</v>
      </c>
      <c r="X299" s="21">
        <v>0.3</v>
      </c>
      <c r="Y299" s="21">
        <v>11</v>
      </c>
      <c r="Z299" s="21">
        <v>3</v>
      </c>
      <c r="AA299" s="21">
        <v>1</v>
      </c>
      <c r="AB299" s="21">
        <v>0.3</v>
      </c>
      <c r="AC299" s="99"/>
    </row>
    <row r="300" spans="1:29" ht="12.75">
      <c r="A300" s="9"/>
      <c r="B300" s="9" t="s">
        <v>112</v>
      </c>
      <c r="C300" s="9">
        <v>0.15</v>
      </c>
      <c r="D300" s="9">
        <v>0.15</v>
      </c>
      <c r="E300" s="62"/>
      <c r="F300" s="62"/>
      <c r="G300" s="62"/>
      <c r="H300" s="64"/>
      <c r="I300" s="62"/>
      <c r="J300" s="62"/>
      <c r="K300" s="62"/>
      <c r="L300" s="64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99"/>
    </row>
    <row r="301" spans="1:29" ht="12.75">
      <c r="A301" s="9"/>
      <c r="B301" s="9" t="s">
        <v>14</v>
      </c>
      <c r="C301" s="9">
        <v>13</v>
      </c>
      <c r="D301" s="9">
        <v>13</v>
      </c>
      <c r="E301" s="62"/>
      <c r="F301" s="62"/>
      <c r="G301" s="62"/>
      <c r="H301" s="64"/>
      <c r="I301" s="62"/>
      <c r="J301" s="62"/>
      <c r="K301" s="62"/>
      <c r="L301" s="64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99"/>
    </row>
    <row r="302" spans="1:29" ht="12.75">
      <c r="A302" s="9">
        <v>108</v>
      </c>
      <c r="B302" s="9" t="s">
        <v>16</v>
      </c>
      <c r="C302" s="9">
        <v>50</v>
      </c>
      <c r="D302" s="9">
        <v>60</v>
      </c>
      <c r="E302" s="62">
        <v>3.8</v>
      </c>
      <c r="F302" s="62">
        <v>0.4</v>
      </c>
      <c r="G302" s="62">
        <v>24.6</v>
      </c>
      <c r="H302" s="63">
        <v>117.5</v>
      </c>
      <c r="I302" s="63">
        <v>4.56</v>
      </c>
      <c r="J302" s="63">
        <v>0.48</v>
      </c>
      <c r="K302" s="63">
        <v>32.4</v>
      </c>
      <c r="L302" s="64">
        <v>141</v>
      </c>
      <c r="M302" s="21">
        <v>0.05</v>
      </c>
      <c r="N302" s="21">
        <v>0</v>
      </c>
      <c r="O302" s="21">
        <v>0</v>
      </c>
      <c r="P302" s="21">
        <v>0.5</v>
      </c>
      <c r="Q302" s="21">
        <v>0.06</v>
      </c>
      <c r="R302" s="21">
        <v>0</v>
      </c>
      <c r="S302" s="21">
        <v>0</v>
      </c>
      <c r="T302" s="21">
        <v>0.6</v>
      </c>
      <c r="U302" s="21">
        <v>10</v>
      </c>
      <c r="V302" s="21">
        <v>32.5</v>
      </c>
      <c r="W302" s="21">
        <v>7</v>
      </c>
      <c r="X302" s="21">
        <v>0.5</v>
      </c>
      <c r="Y302" s="21">
        <v>12</v>
      </c>
      <c r="Z302" s="21">
        <v>39</v>
      </c>
      <c r="AA302" s="21">
        <v>8.4</v>
      </c>
      <c r="AB302" s="21">
        <v>0.6</v>
      </c>
      <c r="AC302" s="99"/>
    </row>
    <row r="303" spans="1:29" ht="12.75">
      <c r="A303" s="9">
        <v>109</v>
      </c>
      <c r="B303" s="9" t="s">
        <v>23</v>
      </c>
      <c r="C303" s="9">
        <v>50</v>
      </c>
      <c r="D303" s="9">
        <v>75</v>
      </c>
      <c r="E303" s="63">
        <v>3.3</v>
      </c>
      <c r="F303" s="63">
        <v>0.6</v>
      </c>
      <c r="G303" s="63">
        <v>16.7</v>
      </c>
      <c r="H303" s="63">
        <v>87.9</v>
      </c>
      <c r="I303" s="63">
        <v>4.62</v>
      </c>
      <c r="J303" s="63">
        <v>7.3</v>
      </c>
      <c r="K303" s="63">
        <v>25.9</v>
      </c>
      <c r="L303" s="64">
        <v>121</v>
      </c>
      <c r="M303" s="21">
        <v>0.09</v>
      </c>
      <c r="N303" s="21">
        <v>0</v>
      </c>
      <c r="O303" s="21">
        <v>0</v>
      </c>
      <c r="P303" s="21">
        <v>0.7</v>
      </c>
      <c r="Q303" s="21">
        <v>0.12</v>
      </c>
      <c r="R303" s="21">
        <v>0</v>
      </c>
      <c r="S303" s="21">
        <v>0</v>
      </c>
      <c r="T303" s="21">
        <v>0.98</v>
      </c>
      <c r="U303" s="21">
        <v>17.5</v>
      </c>
      <c r="V303" s="21">
        <v>79</v>
      </c>
      <c r="W303" s="21">
        <v>23.5</v>
      </c>
      <c r="X303" s="21">
        <v>1.95</v>
      </c>
      <c r="Y303" s="21">
        <v>24.5</v>
      </c>
      <c r="Z303" s="21">
        <v>110.6</v>
      </c>
      <c r="AA303" s="21">
        <v>32.9</v>
      </c>
      <c r="AB303" s="21">
        <v>2.73</v>
      </c>
      <c r="AC303" s="99"/>
    </row>
    <row r="304" spans="1:29" ht="12.75">
      <c r="A304" s="17"/>
      <c r="B304" s="9" t="s">
        <v>113</v>
      </c>
      <c r="C304" s="9">
        <v>150</v>
      </c>
      <c r="D304" s="9">
        <v>150</v>
      </c>
      <c r="E304" s="63">
        <v>0.45</v>
      </c>
      <c r="F304" s="63">
        <v>0.6</v>
      </c>
      <c r="G304" s="63">
        <v>17.25</v>
      </c>
      <c r="H304" s="64">
        <v>72</v>
      </c>
      <c r="I304" s="63">
        <v>0.45</v>
      </c>
      <c r="J304" s="63">
        <v>0.6</v>
      </c>
      <c r="K304" s="63">
        <v>17.25</v>
      </c>
      <c r="L304" s="64">
        <v>72</v>
      </c>
      <c r="M304" s="79">
        <v>0</v>
      </c>
      <c r="N304" s="79">
        <v>6.9</v>
      </c>
      <c r="O304" s="79">
        <v>4.5</v>
      </c>
      <c r="P304" s="79">
        <v>0.3</v>
      </c>
      <c r="Q304" s="79">
        <v>0</v>
      </c>
      <c r="R304" s="79">
        <v>6.9</v>
      </c>
      <c r="S304" s="79">
        <v>4.5</v>
      </c>
      <c r="T304" s="79">
        <v>0.3</v>
      </c>
      <c r="U304" s="79">
        <v>9</v>
      </c>
      <c r="V304" s="79">
        <v>16.5</v>
      </c>
      <c r="W304" s="79">
        <v>7.5</v>
      </c>
      <c r="X304" s="79">
        <v>0.15</v>
      </c>
      <c r="Y304" s="79">
        <v>9</v>
      </c>
      <c r="Z304" s="79">
        <v>16.5</v>
      </c>
      <c r="AA304" s="79">
        <v>7.5</v>
      </c>
      <c r="AB304" s="79">
        <v>0.15</v>
      </c>
      <c r="AC304" s="99"/>
    </row>
    <row r="305" spans="1:29" ht="12.75">
      <c r="A305" s="127" t="s">
        <v>24</v>
      </c>
      <c r="B305" s="128"/>
      <c r="C305" s="128"/>
      <c r="D305" s="129"/>
      <c r="E305" s="80">
        <f>E285+E292+E298+E299+E304+E302+E303</f>
        <v>27.53</v>
      </c>
      <c r="F305" s="80">
        <f aca="true" t="shared" si="16" ref="F305:AB305">F285+F292+F298+F299+F304+F302+F303</f>
        <v>19.380000000000003</v>
      </c>
      <c r="G305" s="80">
        <f t="shared" si="16"/>
        <v>121.35000000000001</v>
      </c>
      <c r="H305" s="80">
        <f t="shared" si="16"/>
        <v>778.9</v>
      </c>
      <c r="I305" s="80">
        <f t="shared" si="16"/>
        <v>35.449999999999996</v>
      </c>
      <c r="J305" s="80">
        <f t="shared" si="16"/>
        <v>31.600000000000005</v>
      </c>
      <c r="K305" s="80">
        <f t="shared" si="16"/>
        <v>150.55</v>
      </c>
      <c r="L305" s="80">
        <f t="shared" si="16"/>
        <v>969.5</v>
      </c>
      <c r="M305" s="80">
        <f t="shared" si="16"/>
        <v>0.26</v>
      </c>
      <c r="N305" s="80">
        <f t="shared" si="16"/>
        <v>22.82</v>
      </c>
      <c r="O305" s="80">
        <f t="shared" si="16"/>
        <v>4.531</v>
      </c>
      <c r="P305" s="80">
        <f t="shared" si="16"/>
        <v>6.35</v>
      </c>
      <c r="Q305" s="80">
        <f t="shared" si="16"/>
        <v>0.32999999999999996</v>
      </c>
      <c r="R305" s="80">
        <f t="shared" si="16"/>
        <v>24.699999999999996</v>
      </c>
      <c r="S305" s="80">
        <f t="shared" si="16"/>
        <v>4.54</v>
      </c>
      <c r="T305" s="80">
        <f t="shared" si="16"/>
        <v>8.23</v>
      </c>
      <c r="U305" s="80">
        <f t="shared" si="16"/>
        <v>132.45</v>
      </c>
      <c r="V305" s="80">
        <f t="shared" si="16"/>
        <v>380.3</v>
      </c>
      <c r="W305" s="80">
        <f t="shared" si="16"/>
        <v>99.3</v>
      </c>
      <c r="X305" s="80">
        <f t="shared" si="16"/>
        <v>5.239999999999999</v>
      </c>
      <c r="Y305" s="80">
        <f t="shared" si="16"/>
        <v>162.4</v>
      </c>
      <c r="Z305" s="80">
        <f t="shared" si="16"/>
        <v>484.79999999999995</v>
      </c>
      <c r="AA305" s="80">
        <f t="shared" si="16"/>
        <v>125</v>
      </c>
      <c r="AB305" s="80">
        <f t="shared" si="16"/>
        <v>6.699999999999999</v>
      </c>
      <c r="AC305" s="99"/>
    </row>
    <row r="306" spans="1:29" ht="12.75">
      <c r="A306" s="119" t="s">
        <v>25</v>
      </c>
      <c r="B306" s="119"/>
      <c r="C306" s="119"/>
      <c r="D306" s="119"/>
      <c r="E306" s="81">
        <f aca="true" t="shared" si="17" ref="E306:AB306">E283+E305</f>
        <v>60.67</v>
      </c>
      <c r="F306" s="81">
        <f t="shared" si="17"/>
        <v>47.95</v>
      </c>
      <c r="G306" s="81">
        <f t="shared" si="17"/>
        <v>187.43</v>
      </c>
      <c r="H306" s="81">
        <f t="shared" si="17"/>
        <v>1425.6</v>
      </c>
      <c r="I306" s="81">
        <f t="shared" si="17"/>
        <v>72.35</v>
      </c>
      <c r="J306" s="81">
        <f t="shared" si="17"/>
        <v>64.2</v>
      </c>
      <c r="K306" s="81">
        <f t="shared" si="17"/>
        <v>230.15</v>
      </c>
      <c r="L306" s="81">
        <f t="shared" si="17"/>
        <v>1758.8000000000002</v>
      </c>
      <c r="M306" s="81">
        <f t="shared" si="17"/>
        <v>0.73</v>
      </c>
      <c r="N306" s="81">
        <f t="shared" si="17"/>
        <v>43.620000000000005</v>
      </c>
      <c r="O306" s="81">
        <f t="shared" si="17"/>
        <v>98.90100000000001</v>
      </c>
      <c r="P306" s="81">
        <f t="shared" si="17"/>
        <v>9.08</v>
      </c>
      <c r="Q306" s="81">
        <f t="shared" si="17"/>
        <v>0.9400000000000001</v>
      </c>
      <c r="R306" s="81">
        <f t="shared" si="17"/>
        <v>49.099999999999994</v>
      </c>
      <c r="S306" s="81">
        <f t="shared" si="17"/>
        <v>102.36</v>
      </c>
      <c r="T306" s="81">
        <f t="shared" si="17"/>
        <v>11.61</v>
      </c>
      <c r="U306" s="81">
        <f t="shared" si="17"/>
        <v>307.04999999999995</v>
      </c>
      <c r="V306" s="81">
        <f t="shared" si="17"/>
        <v>933.5999999999999</v>
      </c>
      <c r="W306" s="81">
        <f t="shared" si="17"/>
        <v>171.89999999999998</v>
      </c>
      <c r="X306" s="81">
        <f t="shared" si="17"/>
        <v>14.71</v>
      </c>
      <c r="Y306" s="81">
        <f t="shared" si="17"/>
        <v>350</v>
      </c>
      <c r="Z306" s="81">
        <f t="shared" si="17"/>
        <v>1178.6</v>
      </c>
      <c r="AA306" s="81">
        <f t="shared" si="17"/>
        <v>209.5</v>
      </c>
      <c r="AB306" s="81">
        <f t="shared" si="17"/>
        <v>18.77</v>
      </c>
      <c r="AC306" s="99"/>
    </row>
    <row r="307" spans="1:28" ht="12.75">
      <c r="A307" s="120" t="s">
        <v>45</v>
      </c>
      <c r="B307" s="121"/>
      <c r="C307" s="121"/>
      <c r="D307" s="121"/>
      <c r="E307" s="122"/>
      <c r="F307" s="13"/>
      <c r="G307" s="13"/>
      <c r="H307" s="13"/>
      <c r="I307" s="13"/>
      <c r="J307" s="13"/>
      <c r="K307" s="13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3"/>
      <c r="AB307" s="13"/>
    </row>
    <row r="308" spans="1:28" s="60" customFormat="1" ht="12.75">
      <c r="A308" s="24" t="s">
        <v>227</v>
      </c>
      <c r="B308" s="24" t="s">
        <v>228</v>
      </c>
      <c r="C308" s="24">
        <v>125</v>
      </c>
      <c r="D308" s="24">
        <v>125</v>
      </c>
      <c r="E308" s="27">
        <v>4.06</v>
      </c>
      <c r="F308" s="27">
        <v>7.47</v>
      </c>
      <c r="G308" s="27">
        <v>14.74</v>
      </c>
      <c r="H308" s="27">
        <v>141</v>
      </c>
      <c r="I308" s="27">
        <v>4.06</v>
      </c>
      <c r="J308" s="27">
        <v>7.47</v>
      </c>
      <c r="K308" s="27">
        <v>14.74</v>
      </c>
      <c r="L308" s="27">
        <v>141</v>
      </c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4"/>
      <c r="AB308" s="104"/>
    </row>
    <row r="309" spans="1:28" ht="12.75">
      <c r="A309" s="23">
        <v>22</v>
      </c>
      <c r="B309" s="32" t="s">
        <v>59</v>
      </c>
      <c r="C309" s="23">
        <v>100</v>
      </c>
      <c r="D309" s="23">
        <v>100</v>
      </c>
      <c r="E309" s="26">
        <v>1</v>
      </c>
      <c r="F309" s="26">
        <v>10.2</v>
      </c>
      <c r="G309" s="26">
        <v>3.5</v>
      </c>
      <c r="H309" s="26">
        <v>110</v>
      </c>
      <c r="I309" s="26">
        <v>1</v>
      </c>
      <c r="J309" s="26">
        <v>10.2</v>
      </c>
      <c r="K309" s="26">
        <v>3.5</v>
      </c>
      <c r="L309" s="26">
        <v>110</v>
      </c>
      <c r="M309" s="33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</row>
    <row r="311" spans="1:28" ht="15.75">
      <c r="A311" s="123" t="s">
        <v>146</v>
      </c>
      <c r="B311" s="124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124"/>
      <c r="U311" s="124"/>
      <c r="V311" s="124"/>
      <c r="W311" s="124"/>
      <c r="X311" s="124"/>
      <c r="Y311" s="124"/>
      <c r="Z311" s="124"/>
      <c r="AA311" s="124"/>
      <c r="AB311" s="125"/>
    </row>
    <row r="312" spans="1:28" ht="15">
      <c r="A312" s="126" t="s">
        <v>12</v>
      </c>
      <c r="B312" s="126"/>
      <c r="C312" s="126"/>
      <c r="D312" s="126"/>
      <c r="E312" s="87"/>
      <c r="F312" s="87"/>
      <c r="G312" s="87"/>
      <c r="H312" s="88"/>
      <c r="I312" s="89"/>
      <c r="J312" s="89"/>
      <c r="K312" s="89"/>
      <c r="L312" s="90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</row>
    <row r="313" spans="1:28" ht="12.75">
      <c r="A313" s="9">
        <v>255</v>
      </c>
      <c r="B313" s="9" t="s">
        <v>81</v>
      </c>
      <c r="C313" s="20">
        <v>150</v>
      </c>
      <c r="D313" s="20">
        <v>200</v>
      </c>
      <c r="E313" s="63">
        <v>4.8</v>
      </c>
      <c r="F313" s="63">
        <v>8.5</v>
      </c>
      <c r="G313" s="63">
        <v>26.8</v>
      </c>
      <c r="H313" s="63">
        <v>203.4</v>
      </c>
      <c r="I313" s="63">
        <v>6.4</v>
      </c>
      <c r="J313" s="63">
        <v>11.3</v>
      </c>
      <c r="K313" s="63">
        <v>35.7</v>
      </c>
      <c r="L313" s="64">
        <v>271.2</v>
      </c>
      <c r="M313" s="21">
        <v>0.09</v>
      </c>
      <c r="N313" s="21">
        <v>1.06</v>
      </c>
      <c r="O313" s="21">
        <v>0.06</v>
      </c>
      <c r="P313" s="21">
        <v>0.57</v>
      </c>
      <c r="Q313" s="21">
        <v>0.12</v>
      </c>
      <c r="R313" s="21">
        <v>1.4</v>
      </c>
      <c r="S313" s="21">
        <v>0.08</v>
      </c>
      <c r="T313" s="21">
        <v>0.76</v>
      </c>
      <c r="U313" s="21">
        <v>125.2</v>
      </c>
      <c r="V313" s="21">
        <v>187.9</v>
      </c>
      <c r="W313" s="21">
        <v>27.9</v>
      </c>
      <c r="X313" s="21">
        <v>0.69</v>
      </c>
      <c r="Y313" s="21">
        <v>166.9</v>
      </c>
      <c r="Z313" s="21">
        <v>250.5</v>
      </c>
      <c r="AA313" s="21">
        <v>37.2</v>
      </c>
      <c r="AB313" s="21">
        <v>0.92</v>
      </c>
    </row>
    <row r="314" spans="1:28" ht="12.75">
      <c r="A314" s="9"/>
      <c r="B314" s="9" t="s">
        <v>137</v>
      </c>
      <c r="C314" s="20">
        <v>33</v>
      </c>
      <c r="D314" s="20">
        <v>44</v>
      </c>
      <c r="E314" s="63"/>
      <c r="F314" s="63"/>
      <c r="G314" s="63"/>
      <c r="H314" s="64"/>
      <c r="I314" s="63"/>
      <c r="J314" s="63"/>
      <c r="K314" s="63"/>
      <c r="L314" s="64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</row>
    <row r="315" spans="1:28" ht="12.75">
      <c r="A315" s="9"/>
      <c r="B315" s="9" t="s">
        <v>13</v>
      </c>
      <c r="C315" s="20">
        <v>82</v>
      </c>
      <c r="D315" s="20">
        <v>110</v>
      </c>
      <c r="E315" s="63"/>
      <c r="F315" s="63"/>
      <c r="G315" s="63"/>
      <c r="H315" s="64"/>
      <c r="I315" s="63"/>
      <c r="J315" s="63"/>
      <c r="K315" s="63"/>
      <c r="L315" s="64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</row>
    <row r="316" spans="1:28" ht="12.75">
      <c r="A316" s="9"/>
      <c r="B316" s="9" t="s">
        <v>164</v>
      </c>
      <c r="C316" s="20">
        <v>3</v>
      </c>
      <c r="D316" s="20">
        <v>4</v>
      </c>
      <c r="E316" s="63"/>
      <c r="F316" s="63"/>
      <c r="G316" s="63"/>
      <c r="H316" s="64"/>
      <c r="I316" s="63"/>
      <c r="J316" s="63"/>
      <c r="K316" s="63"/>
      <c r="L316" s="64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</row>
    <row r="317" spans="1:28" ht="12.75">
      <c r="A317" s="9">
        <v>493</v>
      </c>
      <c r="B317" s="9" t="s">
        <v>116</v>
      </c>
      <c r="C317" s="9">
        <v>200</v>
      </c>
      <c r="D317" s="9">
        <v>200</v>
      </c>
      <c r="E317" s="63">
        <v>1.4</v>
      </c>
      <c r="F317" s="63">
        <v>1.6</v>
      </c>
      <c r="G317" s="63">
        <v>16.4</v>
      </c>
      <c r="H317" s="64">
        <v>86</v>
      </c>
      <c r="I317" s="63">
        <v>1.4</v>
      </c>
      <c r="J317" s="63">
        <v>1.6</v>
      </c>
      <c r="K317" s="63">
        <v>16.4</v>
      </c>
      <c r="L317" s="64">
        <v>86</v>
      </c>
      <c r="M317" s="21">
        <v>0.02</v>
      </c>
      <c r="N317" s="21">
        <v>0.8</v>
      </c>
      <c r="O317" s="21">
        <v>10</v>
      </c>
      <c r="P317" s="21">
        <v>0.04</v>
      </c>
      <c r="Q317" s="21">
        <v>0.02</v>
      </c>
      <c r="R317" s="21">
        <v>0.8</v>
      </c>
      <c r="S317" s="21">
        <v>10</v>
      </c>
      <c r="T317" s="21">
        <v>0.04</v>
      </c>
      <c r="U317" s="21">
        <v>65.8</v>
      </c>
      <c r="V317" s="21">
        <v>59.2</v>
      </c>
      <c r="W317" s="21">
        <v>16.2</v>
      </c>
      <c r="X317" s="21">
        <v>2</v>
      </c>
      <c r="Y317" s="21">
        <v>65.8</v>
      </c>
      <c r="Z317" s="21">
        <v>59.2</v>
      </c>
      <c r="AA317" s="21">
        <v>16.2</v>
      </c>
      <c r="AB317" s="21">
        <v>2</v>
      </c>
    </row>
    <row r="318" spans="1:28" ht="12.75">
      <c r="A318" s="9"/>
      <c r="B318" s="9" t="s">
        <v>112</v>
      </c>
      <c r="C318" s="9">
        <v>0.35</v>
      </c>
      <c r="D318" s="9">
        <v>0.35</v>
      </c>
      <c r="E318" s="62"/>
      <c r="F318" s="62"/>
      <c r="G318" s="62"/>
      <c r="H318" s="64"/>
      <c r="I318" s="62"/>
      <c r="J318" s="62"/>
      <c r="K318" s="62"/>
      <c r="L318" s="64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</row>
    <row r="319" spans="1:28" ht="12.75">
      <c r="A319" s="9"/>
      <c r="B319" s="9" t="s">
        <v>14</v>
      </c>
      <c r="C319" s="9">
        <v>15</v>
      </c>
      <c r="D319" s="9">
        <v>15</v>
      </c>
      <c r="E319" s="62"/>
      <c r="F319" s="62"/>
      <c r="G319" s="62"/>
      <c r="H319" s="64"/>
      <c r="I319" s="62"/>
      <c r="J319" s="62"/>
      <c r="K319" s="62"/>
      <c r="L319" s="64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</row>
    <row r="320" spans="1:28" ht="12.75">
      <c r="A320" s="9"/>
      <c r="B320" s="9" t="s">
        <v>13</v>
      </c>
      <c r="C320" s="9">
        <v>100</v>
      </c>
      <c r="D320" s="9">
        <v>100</v>
      </c>
      <c r="E320" s="62"/>
      <c r="F320" s="62"/>
      <c r="G320" s="62"/>
      <c r="H320" s="64"/>
      <c r="I320" s="62"/>
      <c r="J320" s="62"/>
      <c r="K320" s="62"/>
      <c r="L320" s="64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</row>
    <row r="321" spans="1:28" ht="12.75">
      <c r="A321" s="9">
        <v>108</v>
      </c>
      <c r="B321" s="9" t="s">
        <v>16</v>
      </c>
      <c r="C321" s="20">
        <v>40</v>
      </c>
      <c r="D321" s="20">
        <v>60</v>
      </c>
      <c r="E321" s="62">
        <v>3.04</v>
      </c>
      <c r="F321" s="62">
        <v>0.32</v>
      </c>
      <c r="G321" s="62">
        <v>19.68</v>
      </c>
      <c r="H321" s="63">
        <v>94</v>
      </c>
      <c r="I321" s="62">
        <v>3.8</v>
      </c>
      <c r="J321" s="62">
        <v>0.4</v>
      </c>
      <c r="K321" s="62">
        <v>26.5</v>
      </c>
      <c r="L321" s="64">
        <v>117.5</v>
      </c>
      <c r="M321" s="21">
        <v>0.04</v>
      </c>
      <c r="N321" s="21">
        <v>0</v>
      </c>
      <c r="O321" s="21">
        <v>0</v>
      </c>
      <c r="P321" s="21">
        <v>0.45</v>
      </c>
      <c r="Q321" s="21">
        <v>0.05</v>
      </c>
      <c r="R321" s="21">
        <v>0</v>
      </c>
      <c r="S321" s="21">
        <v>0</v>
      </c>
      <c r="T321" s="21">
        <v>0.5</v>
      </c>
      <c r="U321" s="21">
        <v>8</v>
      </c>
      <c r="V321" s="21">
        <v>26</v>
      </c>
      <c r="W321" s="21">
        <v>5.6</v>
      </c>
      <c r="X321" s="21">
        <v>0.5</v>
      </c>
      <c r="Y321" s="21">
        <v>10</v>
      </c>
      <c r="Z321" s="21">
        <v>32.5</v>
      </c>
      <c r="AA321" s="21">
        <v>7</v>
      </c>
      <c r="AB321" s="21">
        <v>0.5</v>
      </c>
    </row>
    <row r="322" spans="1:28" ht="12.75">
      <c r="A322" s="9"/>
      <c r="B322" s="17" t="s">
        <v>17</v>
      </c>
      <c r="C322" s="31">
        <v>20</v>
      </c>
      <c r="D322" s="31">
        <v>25</v>
      </c>
      <c r="E322" s="62">
        <v>6.6</v>
      </c>
      <c r="F322" s="62">
        <v>2.6</v>
      </c>
      <c r="G322" s="62">
        <v>0</v>
      </c>
      <c r="H322" s="63">
        <v>50.8</v>
      </c>
      <c r="I322" s="62">
        <v>6.9</v>
      </c>
      <c r="J322" s="62">
        <v>2.7</v>
      </c>
      <c r="K322" s="62">
        <v>0</v>
      </c>
      <c r="L322" s="63">
        <v>53.3</v>
      </c>
      <c r="M322" s="21">
        <v>0.004</v>
      </c>
      <c r="N322" s="21">
        <v>0.14</v>
      </c>
      <c r="O322" s="21">
        <v>28.8</v>
      </c>
      <c r="P322" s="21">
        <v>0.1</v>
      </c>
      <c r="Q322" s="21">
        <v>0.004</v>
      </c>
      <c r="R322" s="21">
        <v>0.14</v>
      </c>
      <c r="S322" s="21">
        <v>30.2</v>
      </c>
      <c r="T322" s="21">
        <v>0.1</v>
      </c>
      <c r="U322" s="21">
        <v>176</v>
      </c>
      <c r="V322" s="21">
        <v>100</v>
      </c>
      <c r="W322" s="21">
        <v>7</v>
      </c>
      <c r="X322" s="21">
        <v>0.2</v>
      </c>
      <c r="Y322" s="21">
        <v>184</v>
      </c>
      <c r="Z322" s="21">
        <v>105</v>
      </c>
      <c r="AA322" s="21">
        <v>7.3</v>
      </c>
      <c r="AB322" s="21">
        <v>193</v>
      </c>
    </row>
    <row r="323" spans="1:28" ht="12.75">
      <c r="A323" s="12" t="s">
        <v>198</v>
      </c>
      <c r="B323" s="17" t="s">
        <v>197</v>
      </c>
      <c r="C323" s="31">
        <v>40</v>
      </c>
      <c r="D323" s="31">
        <v>40</v>
      </c>
      <c r="E323" s="62">
        <v>5.1</v>
      </c>
      <c r="F323" s="62">
        <v>4.6</v>
      </c>
      <c r="G323" s="62">
        <v>0.3</v>
      </c>
      <c r="H323" s="63">
        <v>63.5</v>
      </c>
      <c r="I323" s="62">
        <v>5.1</v>
      </c>
      <c r="J323" s="62">
        <v>4.6</v>
      </c>
      <c r="K323" s="62">
        <v>0.3</v>
      </c>
      <c r="L323" s="63">
        <v>63.5</v>
      </c>
      <c r="M323" s="21">
        <v>0.028</v>
      </c>
      <c r="N323" s="21">
        <v>0</v>
      </c>
      <c r="O323" s="21">
        <v>105</v>
      </c>
      <c r="P323" s="21">
        <v>0.24</v>
      </c>
      <c r="Q323" s="21">
        <v>0.028</v>
      </c>
      <c r="R323" s="21">
        <v>0</v>
      </c>
      <c r="S323" s="21">
        <v>105</v>
      </c>
      <c r="T323" s="21">
        <v>0.24</v>
      </c>
      <c r="U323" s="21">
        <v>22.2</v>
      </c>
      <c r="V323" s="21">
        <v>77.5</v>
      </c>
      <c r="W323" s="21">
        <v>4.8</v>
      </c>
      <c r="X323" s="21">
        <v>1</v>
      </c>
      <c r="Y323" s="21">
        <v>22.2</v>
      </c>
      <c r="Z323" s="21">
        <v>77.5</v>
      </c>
      <c r="AA323" s="21">
        <v>4.8</v>
      </c>
      <c r="AB323" s="21">
        <v>1</v>
      </c>
    </row>
    <row r="324" spans="1:28" ht="12.75">
      <c r="A324" s="2"/>
      <c r="B324" s="116" t="s">
        <v>18</v>
      </c>
      <c r="C324" s="117"/>
      <c r="D324" s="118"/>
      <c r="E324" s="66">
        <f>E313+E317+E321+E322+E323</f>
        <v>20.939999999999998</v>
      </c>
      <c r="F324" s="66">
        <f aca="true" t="shared" si="18" ref="F324:AB324">F313+F317+F321+F322+F323</f>
        <v>17.619999999999997</v>
      </c>
      <c r="G324" s="66">
        <f t="shared" si="18"/>
        <v>63.18</v>
      </c>
      <c r="H324" s="66">
        <f t="shared" si="18"/>
        <v>497.7</v>
      </c>
      <c r="I324" s="66">
        <f t="shared" si="18"/>
        <v>23.6</v>
      </c>
      <c r="J324" s="66">
        <f t="shared" si="18"/>
        <v>20.6</v>
      </c>
      <c r="K324" s="66">
        <f t="shared" si="18"/>
        <v>78.89999999999999</v>
      </c>
      <c r="L324" s="66">
        <f t="shared" si="18"/>
        <v>591.5</v>
      </c>
      <c r="M324" s="66">
        <f t="shared" si="18"/>
        <v>0.182</v>
      </c>
      <c r="N324" s="66">
        <f t="shared" si="18"/>
        <v>2</v>
      </c>
      <c r="O324" s="66">
        <f t="shared" si="18"/>
        <v>143.86</v>
      </c>
      <c r="P324" s="66">
        <f t="shared" si="18"/>
        <v>1.4000000000000001</v>
      </c>
      <c r="Q324" s="66">
        <f t="shared" si="18"/>
        <v>0.222</v>
      </c>
      <c r="R324" s="66">
        <f t="shared" si="18"/>
        <v>2.3400000000000003</v>
      </c>
      <c r="S324" s="66">
        <f t="shared" si="18"/>
        <v>145.28</v>
      </c>
      <c r="T324" s="66">
        <f t="shared" si="18"/>
        <v>1.6400000000000001</v>
      </c>
      <c r="U324" s="66">
        <f t="shared" si="18"/>
        <v>397.2</v>
      </c>
      <c r="V324" s="66">
        <f t="shared" si="18"/>
        <v>450.6</v>
      </c>
      <c r="W324" s="66">
        <f t="shared" si="18"/>
        <v>61.49999999999999</v>
      </c>
      <c r="X324" s="66">
        <f t="shared" si="18"/>
        <v>4.390000000000001</v>
      </c>
      <c r="Y324" s="66">
        <f t="shared" si="18"/>
        <v>448.9</v>
      </c>
      <c r="Z324" s="66">
        <f t="shared" si="18"/>
        <v>524.7</v>
      </c>
      <c r="AA324" s="66">
        <f t="shared" si="18"/>
        <v>72.5</v>
      </c>
      <c r="AB324" s="66">
        <f t="shared" si="18"/>
        <v>197.42</v>
      </c>
    </row>
    <row r="325" spans="1:28" ht="15.75">
      <c r="A325" s="116" t="s">
        <v>19</v>
      </c>
      <c r="B325" s="117"/>
      <c r="C325" s="117"/>
      <c r="D325" s="118"/>
      <c r="E325" s="67"/>
      <c r="F325" s="67"/>
      <c r="G325" s="67"/>
      <c r="H325" s="68"/>
      <c r="I325" s="69"/>
      <c r="J325" s="70"/>
      <c r="K325" s="69"/>
      <c r="L325" s="71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</row>
    <row r="326" spans="1:28" ht="12.75">
      <c r="A326" s="9">
        <v>149</v>
      </c>
      <c r="B326" s="53" t="s">
        <v>190</v>
      </c>
      <c r="C326" s="9">
        <v>200</v>
      </c>
      <c r="D326" s="9">
        <v>250</v>
      </c>
      <c r="E326" s="63">
        <v>1.76</v>
      </c>
      <c r="F326" s="63">
        <v>2.36</v>
      </c>
      <c r="G326" s="63">
        <v>11.76</v>
      </c>
      <c r="H326" s="64">
        <v>98</v>
      </c>
      <c r="I326" s="63">
        <v>2.2</v>
      </c>
      <c r="J326" s="63">
        <v>2.95</v>
      </c>
      <c r="K326" s="63">
        <v>17.5</v>
      </c>
      <c r="L326" s="64">
        <v>132</v>
      </c>
      <c r="M326" s="21">
        <v>0.048</v>
      </c>
      <c r="N326" s="21">
        <v>8.86</v>
      </c>
      <c r="O326" s="21">
        <v>0</v>
      </c>
      <c r="P326" s="21">
        <v>1.02</v>
      </c>
      <c r="Q326" s="21">
        <v>0.06</v>
      </c>
      <c r="R326" s="21">
        <v>11.07</v>
      </c>
      <c r="S326" s="21">
        <v>0</v>
      </c>
      <c r="T326" s="21">
        <v>1.27</v>
      </c>
      <c r="U326" s="21">
        <v>13</v>
      </c>
      <c r="V326" s="21">
        <v>56.8</v>
      </c>
      <c r="W326" s="21">
        <v>23.4</v>
      </c>
      <c r="X326" s="21">
        <v>0.88</v>
      </c>
      <c r="Y326" s="21">
        <v>16.2</v>
      </c>
      <c r="Z326" s="21">
        <v>71</v>
      </c>
      <c r="AA326" s="21">
        <v>29.25</v>
      </c>
      <c r="AB326" s="21">
        <v>1.1</v>
      </c>
    </row>
    <row r="327" spans="1:28" ht="12.75">
      <c r="A327" s="9"/>
      <c r="B327" s="9" t="s">
        <v>20</v>
      </c>
      <c r="C327" s="9">
        <v>77</v>
      </c>
      <c r="D327" s="9">
        <v>103</v>
      </c>
      <c r="E327" s="62"/>
      <c r="F327" s="62"/>
      <c r="G327" s="62"/>
      <c r="H327" s="64"/>
      <c r="I327" s="62"/>
      <c r="J327" s="62"/>
      <c r="K327" s="62"/>
      <c r="L327" s="64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</row>
    <row r="328" spans="1:28" ht="12.75">
      <c r="A328" s="9"/>
      <c r="B328" s="9" t="s">
        <v>167</v>
      </c>
      <c r="C328" s="9">
        <v>10</v>
      </c>
      <c r="D328" s="9">
        <v>12.5</v>
      </c>
      <c r="E328" s="62"/>
      <c r="F328" s="62"/>
      <c r="G328" s="62"/>
      <c r="H328" s="64"/>
      <c r="I328" s="62"/>
      <c r="J328" s="62"/>
      <c r="K328" s="62"/>
      <c r="L328" s="64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</row>
    <row r="329" spans="1:28" ht="12.75">
      <c r="A329" s="9"/>
      <c r="B329" s="9" t="s">
        <v>168</v>
      </c>
      <c r="C329" s="9">
        <v>2</v>
      </c>
      <c r="D329" s="9">
        <v>3</v>
      </c>
      <c r="E329" s="62"/>
      <c r="F329" s="62"/>
      <c r="G329" s="62"/>
      <c r="H329" s="64"/>
      <c r="I329" s="62"/>
      <c r="J329" s="62"/>
      <c r="K329" s="62"/>
      <c r="L329" s="64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</row>
    <row r="330" spans="1:28" ht="12.75">
      <c r="A330" s="9"/>
      <c r="B330" s="9" t="s">
        <v>120</v>
      </c>
      <c r="C330" s="9">
        <v>9.6</v>
      </c>
      <c r="D330" s="9">
        <v>12</v>
      </c>
      <c r="E330" s="62"/>
      <c r="F330" s="62"/>
      <c r="G330" s="62"/>
      <c r="H330" s="64"/>
      <c r="I330" s="62"/>
      <c r="J330" s="62"/>
      <c r="K330" s="62"/>
      <c r="L330" s="64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</row>
    <row r="331" spans="1:28" ht="12.75">
      <c r="A331" s="9"/>
      <c r="B331" s="9" t="s">
        <v>21</v>
      </c>
      <c r="C331" s="9">
        <v>32</v>
      </c>
      <c r="D331" s="9">
        <v>40</v>
      </c>
      <c r="E331" s="100"/>
      <c r="F331" s="100"/>
      <c r="G331" s="100"/>
      <c r="H331" s="101"/>
      <c r="I331" s="62"/>
      <c r="J331" s="62"/>
      <c r="K331" s="62"/>
      <c r="L331" s="64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</row>
    <row r="332" spans="1:28" ht="12.75">
      <c r="A332" s="9">
        <v>196</v>
      </c>
      <c r="B332" s="46" t="s">
        <v>89</v>
      </c>
      <c r="C332" s="9">
        <v>150</v>
      </c>
      <c r="D332" s="9">
        <v>200</v>
      </c>
      <c r="E332" s="94">
        <v>2.77</v>
      </c>
      <c r="F332" s="94">
        <v>8.6</v>
      </c>
      <c r="G332" s="94">
        <v>13.5</v>
      </c>
      <c r="H332" s="94">
        <v>133.5</v>
      </c>
      <c r="I332" s="63">
        <v>3.7</v>
      </c>
      <c r="J332" s="63">
        <v>10.7</v>
      </c>
      <c r="K332" s="63">
        <v>18.4</v>
      </c>
      <c r="L332" s="64">
        <v>186.9</v>
      </c>
      <c r="M332" s="21">
        <v>0.067</v>
      </c>
      <c r="N332" s="21">
        <v>10.6</v>
      </c>
      <c r="O332" s="21">
        <v>0.015</v>
      </c>
      <c r="P332" s="21">
        <v>2.92</v>
      </c>
      <c r="Q332" s="21">
        <v>0.09</v>
      </c>
      <c r="R332" s="21">
        <v>14.2</v>
      </c>
      <c r="S332" s="21">
        <v>0.02</v>
      </c>
      <c r="T332" s="21">
        <v>3.9</v>
      </c>
      <c r="U332" s="21">
        <v>38.2</v>
      </c>
      <c r="V332" s="21">
        <v>65.25</v>
      </c>
      <c r="W332" s="21">
        <v>23.2</v>
      </c>
      <c r="X332" s="21">
        <v>0.82</v>
      </c>
      <c r="Y332" s="21">
        <v>51</v>
      </c>
      <c r="Z332" s="21">
        <v>87</v>
      </c>
      <c r="AA332" s="21">
        <v>31</v>
      </c>
      <c r="AB332" s="21">
        <v>1.1</v>
      </c>
    </row>
    <row r="333" spans="1:28" ht="12.75">
      <c r="A333" s="9"/>
      <c r="B333" s="9" t="s">
        <v>20</v>
      </c>
      <c r="C333" s="9">
        <v>74</v>
      </c>
      <c r="D333" s="9">
        <v>88</v>
      </c>
      <c r="E333" s="63"/>
      <c r="F333" s="63"/>
      <c r="G333" s="63"/>
      <c r="H333" s="64"/>
      <c r="I333" s="63"/>
      <c r="J333" s="63"/>
      <c r="K333" s="63"/>
      <c r="L333" s="64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</row>
    <row r="334" spans="1:28" ht="12.75">
      <c r="A334" s="9"/>
      <c r="B334" s="9" t="s">
        <v>167</v>
      </c>
      <c r="C334" s="9">
        <v>30</v>
      </c>
      <c r="D334" s="9">
        <v>40</v>
      </c>
      <c r="E334" s="63"/>
      <c r="F334" s="63"/>
      <c r="G334" s="63"/>
      <c r="H334" s="64"/>
      <c r="I334" s="63"/>
      <c r="J334" s="63"/>
      <c r="K334" s="63"/>
      <c r="L334" s="64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</row>
    <row r="335" spans="1:28" ht="12.75">
      <c r="A335" s="9"/>
      <c r="B335" s="9" t="s">
        <v>119</v>
      </c>
      <c r="C335" s="9">
        <v>40</v>
      </c>
      <c r="D335" s="9">
        <v>50</v>
      </c>
      <c r="E335" s="63"/>
      <c r="F335" s="63"/>
      <c r="G335" s="63"/>
      <c r="H335" s="64"/>
      <c r="I335" s="63"/>
      <c r="J335" s="63"/>
      <c r="K335" s="63"/>
      <c r="L335" s="64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</row>
    <row r="336" spans="1:28" ht="12.75">
      <c r="A336" s="9"/>
      <c r="B336" s="9" t="s">
        <v>147</v>
      </c>
      <c r="C336" s="9">
        <v>36</v>
      </c>
      <c r="D336" s="9">
        <v>48</v>
      </c>
      <c r="E336" s="63"/>
      <c r="F336" s="63"/>
      <c r="G336" s="63"/>
      <c r="H336" s="64"/>
      <c r="I336" s="63"/>
      <c r="J336" s="63"/>
      <c r="K336" s="63"/>
      <c r="L336" s="64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</row>
    <row r="337" spans="1:28" ht="12.75">
      <c r="A337" s="9"/>
      <c r="B337" s="9" t="s">
        <v>148</v>
      </c>
      <c r="C337" s="9">
        <v>11.2</v>
      </c>
      <c r="D337" s="9">
        <v>15</v>
      </c>
      <c r="E337" s="63"/>
      <c r="F337" s="63"/>
      <c r="G337" s="63"/>
      <c r="H337" s="64"/>
      <c r="I337" s="63"/>
      <c r="J337" s="63"/>
      <c r="K337" s="63"/>
      <c r="L337" s="64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</row>
    <row r="338" spans="1:28" ht="12.75">
      <c r="A338" s="9"/>
      <c r="B338" s="9" t="s">
        <v>168</v>
      </c>
      <c r="C338" s="9">
        <v>6</v>
      </c>
      <c r="D338" s="9">
        <v>8</v>
      </c>
      <c r="E338" s="63"/>
      <c r="F338" s="63"/>
      <c r="G338" s="63"/>
      <c r="H338" s="64"/>
      <c r="I338" s="63"/>
      <c r="J338" s="63"/>
      <c r="K338" s="63"/>
      <c r="L338" s="64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</row>
    <row r="339" spans="1:28" ht="12.75">
      <c r="A339" s="9"/>
      <c r="B339" s="9" t="s">
        <v>29</v>
      </c>
      <c r="C339" s="9">
        <v>15</v>
      </c>
      <c r="D339" s="9">
        <v>15</v>
      </c>
      <c r="E339" s="63"/>
      <c r="F339" s="63"/>
      <c r="G339" s="63"/>
      <c r="H339" s="64"/>
      <c r="I339" s="63"/>
      <c r="J339" s="63"/>
      <c r="K339" s="63"/>
      <c r="L339" s="64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</row>
    <row r="340" spans="1:28" ht="12.75">
      <c r="A340" s="9">
        <v>412</v>
      </c>
      <c r="B340" s="9" t="s">
        <v>149</v>
      </c>
      <c r="C340" s="9">
        <v>70</v>
      </c>
      <c r="D340" s="9">
        <v>100</v>
      </c>
      <c r="E340" s="63">
        <v>9.2</v>
      </c>
      <c r="F340" s="63">
        <v>8.2</v>
      </c>
      <c r="G340" s="63">
        <v>7.3</v>
      </c>
      <c r="H340" s="64">
        <v>132</v>
      </c>
      <c r="I340" s="63">
        <v>13.6</v>
      </c>
      <c r="J340" s="63">
        <v>9.7</v>
      </c>
      <c r="K340" s="63">
        <v>11.5</v>
      </c>
      <c r="L340" s="64">
        <v>188.2</v>
      </c>
      <c r="M340" s="21">
        <v>0.07</v>
      </c>
      <c r="N340" s="21">
        <v>0.6</v>
      </c>
      <c r="O340" s="21">
        <v>0.03</v>
      </c>
      <c r="P340" s="21">
        <v>0.3</v>
      </c>
      <c r="Q340" s="21">
        <v>0.09</v>
      </c>
      <c r="R340" s="21">
        <v>0.78</v>
      </c>
      <c r="S340" s="21">
        <v>0.03</v>
      </c>
      <c r="T340" s="21">
        <v>0.11</v>
      </c>
      <c r="U340" s="21">
        <v>26</v>
      </c>
      <c r="V340" s="21">
        <v>66</v>
      </c>
      <c r="W340" s="21">
        <v>13</v>
      </c>
      <c r="X340" s="21">
        <v>0.8</v>
      </c>
      <c r="Y340" s="21">
        <v>33.8</v>
      </c>
      <c r="Z340" s="21">
        <v>85.8</v>
      </c>
      <c r="AA340" s="21">
        <v>16.9</v>
      </c>
      <c r="AB340" s="21">
        <v>1.04</v>
      </c>
    </row>
    <row r="341" spans="1:28" ht="12.75">
      <c r="A341" s="9"/>
      <c r="B341" s="9" t="s">
        <v>145</v>
      </c>
      <c r="C341" s="9">
        <v>120</v>
      </c>
      <c r="D341" s="9">
        <v>156</v>
      </c>
      <c r="E341" s="63"/>
      <c r="F341" s="63"/>
      <c r="G341" s="63"/>
      <c r="H341" s="64"/>
      <c r="I341" s="63"/>
      <c r="J341" s="63"/>
      <c r="K341" s="63"/>
      <c r="L341" s="64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</row>
    <row r="342" spans="1:28" ht="12.75">
      <c r="A342" s="9"/>
      <c r="B342" s="9" t="s">
        <v>13</v>
      </c>
      <c r="C342" s="9">
        <v>20</v>
      </c>
      <c r="D342" s="9">
        <v>20</v>
      </c>
      <c r="E342" s="63"/>
      <c r="F342" s="63"/>
      <c r="G342" s="63"/>
      <c r="H342" s="64"/>
      <c r="I342" s="63"/>
      <c r="J342" s="63"/>
      <c r="K342" s="63"/>
      <c r="L342" s="64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</row>
    <row r="343" spans="1:28" ht="12.75">
      <c r="A343" s="9">
        <v>76</v>
      </c>
      <c r="B343" s="9" t="s">
        <v>150</v>
      </c>
      <c r="C343" s="9">
        <v>100</v>
      </c>
      <c r="D343" s="9">
        <v>100</v>
      </c>
      <c r="E343" s="63">
        <v>3.6</v>
      </c>
      <c r="F343" s="63">
        <v>3.3</v>
      </c>
      <c r="G343" s="63">
        <v>25</v>
      </c>
      <c r="H343" s="63">
        <v>144</v>
      </c>
      <c r="I343" s="63">
        <v>3.6</v>
      </c>
      <c r="J343" s="63">
        <v>3.3</v>
      </c>
      <c r="K343" s="63">
        <v>25</v>
      </c>
      <c r="L343" s="63">
        <v>144</v>
      </c>
      <c r="M343" s="21">
        <v>0.04</v>
      </c>
      <c r="N343" s="21">
        <v>1.3</v>
      </c>
      <c r="O343" s="21">
        <v>0.02</v>
      </c>
      <c r="P343" s="21">
        <v>0</v>
      </c>
      <c r="Q343" s="21">
        <v>0.04</v>
      </c>
      <c r="R343" s="21">
        <v>1.3</v>
      </c>
      <c r="S343" s="21">
        <v>0.02</v>
      </c>
      <c r="T343" s="21">
        <v>0</v>
      </c>
      <c r="U343" s="21">
        <v>124</v>
      </c>
      <c r="V343" s="21">
        <v>110</v>
      </c>
      <c r="W343" s="21">
        <v>27</v>
      </c>
      <c r="X343" s="21">
        <v>0.8</v>
      </c>
      <c r="Y343" s="21">
        <v>124</v>
      </c>
      <c r="Z343" s="21">
        <v>110</v>
      </c>
      <c r="AA343" s="21">
        <v>27</v>
      </c>
      <c r="AB343" s="21">
        <v>0.8</v>
      </c>
    </row>
    <row r="344" spans="1:28" ht="12.75">
      <c r="A344" s="9"/>
      <c r="B344" s="9" t="s">
        <v>20</v>
      </c>
      <c r="C344" s="9">
        <v>29</v>
      </c>
      <c r="D344" s="9">
        <v>29</v>
      </c>
      <c r="E344" s="63"/>
      <c r="F344" s="63"/>
      <c r="G344" s="63"/>
      <c r="H344" s="63"/>
      <c r="I344" s="63"/>
      <c r="J344" s="63"/>
      <c r="K344" s="63"/>
      <c r="L344" s="64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</row>
    <row r="345" spans="1:28" ht="12.75">
      <c r="A345" s="9"/>
      <c r="B345" s="9" t="s">
        <v>128</v>
      </c>
      <c r="C345" s="9">
        <v>19</v>
      </c>
      <c r="D345" s="9">
        <v>19</v>
      </c>
      <c r="E345" s="63"/>
      <c r="F345" s="63"/>
      <c r="G345" s="63"/>
      <c r="H345" s="63"/>
      <c r="I345" s="63"/>
      <c r="J345" s="63"/>
      <c r="K345" s="63"/>
      <c r="L345" s="64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</row>
    <row r="346" spans="1:28" ht="12.75">
      <c r="A346" s="9"/>
      <c r="B346" s="9" t="s">
        <v>167</v>
      </c>
      <c r="C346" s="9">
        <v>18.5</v>
      </c>
      <c r="D346" s="9">
        <v>21</v>
      </c>
      <c r="E346" s="63"/>
      <c r="F346" s="63"/>
      <c r="G346" s="63"/>
      <c r="H346" s="63"/>
      <c r="I346" s="63"/>
      <c r="J346" s="63"/>
      <c r="K346" s="63"/>
      <c r="L346" s="64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</row>
    <row r="347" spans="1:28" ht="12.75">
      <c r="A347" s="17"/>
      <c r="B347" s="9" t="s">
        <v>151</v>
      </c>
      <c r="C347" s="9">
        <v>38</v>
      </c>
      <c r="D347" s="9">
        <v>38</v>
      </c>
      <c r="E347" s="63"/>
      <c r="F347" s="63"/>
      <c r="G347" s="63"/>
      <c r="H347" s="64"/>
      <c r="I347" s="63"/>
      <c r="J347" s="63"/>
      <c r="K347" s="63"/>
      <c r="L347" s="64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  <c r="AA347" s="79"/>
      <c r="AB347" s="79"/>
    </row>
    <row r="348" spans="1:28" ht="12.75">
      <c r="A348" s="17"/>
      <c r="B348" s="9" t="s">
        <v>120</v>
      </c>
      <c r="C348" s="9">
        <v>10</v>
      </c>
      <c r="D348" s="9">
        <v>10</v>
      </c>
      <c r="E348" s="63"/>
      <c r="F348" s="63"/>
      <c r="G348" s="63"/>
      <c r="H348" s="64"/>
      <c r="I348" s="63"/>
      <c r="J348" s="63"/>
      <c r="K348" s="63"/>
      <c r="L348" s="64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  <c r="AA348" s="79"/>
      <c r="AB348" s="79"/>
    </row>
    <row r="349" spans="1:28" ht="12.75">
      <c r="A349" s="17"/>
      <c r="B349" s="9" t="s">
        <v>168</v>
      </c>
      <c r="C349" s="9">
        <v>7</v>
      </c>
      <c r="D349" s="9">
        <v>10</v>
      </c>
      <c r="E349" s="63"/>
      <c r="F349" s="63"/>
      <c r="G349" s="63"/>
      <c r="H349" s="64"/>
      <c r="I349" s="63"/>
      <c r="J349" s="63"/>
      <c r="K349" s="63"/>
      <c r="L349" s="64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  <c r="AA349" s="79"/>
      <c r="AB349" s="79"/>
    </row>
    <row r="350" spans="1:28" ht="12.75">
      <c r="A350" s="9">
        <v>108</v>
      </c>
      <c r="B350" s="9" t="s">
        <v>16</v>
      </c>
      <c r="C350" s="9">
        <v>50</v>
      </c>
      <c r="D350" s="9">
        <v>60</v>
      </c>
      <c r="E350" s="62">
        <v>3.8</v>
      </c>
      <c r="F350" s="62">
        <v>0.4</v>
      </c>
      <c r="G350" s="62">
        <v>24.6</v>
      </c>
      <c r="H350" s="63">
        <v>117.5</v>
      </c>
      <c r="I350" s="63">
        <v>4.56</v>
      </c>
      <c r="J350" s="63">
        <v>0.48</v>
      </c>
      <c r="K350" s="63">
        <v>32.4</v>
      </c>
      <c r="L350" s="64">
        <v>141</v>
      </c>
      <c r="M350" s="21">
        <v>0.05</v>
      </c>
      <c r="N350" s="21">
        <v>0</v>
      </c>
      <c r="O350" s="21">
        <v>0</v>
      </c>
      <c r="P350" s="21">
        <v>0.5</v>
      </c>
      <c r="Q350" s="21">
        <v>0.06</v>
      </c>
      <c r="R350" s="21">
        <v>0</v>
      </c>
      <c r="S350" s="21">
        <v>0</v>
      </c>
      <c r="T350" s="21">
        <v>0.6</v>
      </c>
      <c r="U350" s="21">
        <v>10</v>
      </c>
      <c r="V350" s="21">
        <v>32.5</v>
      </c>
      <c r="W350" s="21">
        <v>7</v>
      </c>
      <c r="X350" s="21">
        <v>0.5</v>
      </c>
      <c r="Y350" s="21">
        <v>12</v>
      </c>
      <c r="Z350" s="21">
        <v>39</v>
      </c>
      <c r="AA350" s="21">
        <v>8.4</v>
      </c>
      <c r="AB350" s="21">
        <v>0.6</v>
      </c>
    </row>
    <row r="351" spans="1:28" ht="12.75">
      <c r="A351" s="9">
        <v>109</v>
      </c>
      <c r="B351" s="9" t="s">
        <v>23</v>
      </c>
      <c r="C351" s="9">
        <v>50</v>
      </c>
      <c r="D351" s="9">
        <v>70</v>
      </c>
      <c r="E351" s="63">
        <v>3.3</v>
      </c>
      <c r="F351" s="63">
        <v>0.6</v>
      </c>
      <c r="G351" s="63">
        <v>16.7</v>
      </c>
      <c r="H351" s="63">
        <v>87.9</v>
      </c>
      <c r="I351" s="63">
        <v>4.62</v>
      </c>
      <c r="J351" s="63">
        <v>7.3</v>
      </c>
      <c r="K351" s="63">
        <v>25.9</v>
      </c>
      <c r="L351" s="64">
        <v>121</v>
      </c>
      <c r="M351" s="21">
        <v>0.09</v>
      </c>
      <c r="N351" s="21">
        <v>0</v>
      </c>
      <c r="O351" s="21">
        <v>0</v>
      </c>
      <c r="P351" s="21">
        <v>0.7</v>
      </c>
      <c r="Q351" s="21">
        <v>0.12</v>
      </c>
      <c r="R351" s="21">
        <v>0</v>
      </c>
      <c r="S351" s="21">
        <v>0</v>
      </c>
      <c r="T351" s="21">
        <v>0.98</v>
      </c>
      <c r="U351" s="21">
        <v>17.5</v>
      </c>
      <c r="V351" s="21">
        <v>79</v>
      </c>
      <c r="W351" s="21">
        <v>23.5</v>
      </c>
      <c r="X351" s="21">
        <v>1.95</v>
      </c>
      <c r="Y351" s="21">
        <v>24.5</v>
      </c>
      <c r="Z351" s="21">
        <v>110.6</v>
      </c>
      <c r="AA351" s="21">
        <v>32.9</v>
      </c>
      <c r="AB351" s="21">
        <v>2.73</v>
      </c>
    </row>
    <row r="352" spans="1:28" ht="12.75">
      <c r="A352" s="9">
        <v>511</v>
      </c>
      <c r="B352" s="9" t="s">
        <v>110</v>
      </c>
      <c r="C352" s="9">
        <v>200</v>
      </c>
      <c r="D352" s="9">
        <v>200</v>
      </c>
      <c r="E352" s="62">
        <v>0.3</v>
      </c>
      <c r="F352" s="62">
        <v>0.1</v>
      </c>
      <c r="G352" s="62">
        <v>17.2</v>
      </c>
      <c r="H352" s="78">
        <v>71</v>
      </c>
      <c r="I352" s="62">
        <v>0.3</v>
      </c>
      <c r="J352" s="62">
        <v>0.1</v>
      </c>
      <c r="K352" s="62">
        <v>17.2</v>
      </c>
      <c r="L352" s="78">
        <v>71</v>
      </c>
      <c r="M352" s="21">
        <v>0.01</v>
      </c>
      <c r="N352" s="21">
        <v>24</v>
      </c>
      <c r="O352" s="21">
        <v>0</v>
      </c>
      <c r="P352" s="21">
        <v>0</v>
      </c>
      <c r="Q352" s="21">
        <v>0.01</v>
      </c>
      <c r="R352" s="21">
        <v>24</v>
      </c>
      <c r="S352" s="21">
        <v>0</v>
      </c>
      <c r="T352" s="21">
        <v>0</v>
      </c>
      <c r="U352" s="21">
        <v>11</v>
      </c>
      <c r="V352" s="21">
        <v>10</v>
      </c>
      <c r="W352" s="21">
        <v>9</v>
      </c>
      <c r="X352" s="21">
        <v>0.4</v>
      </c>
      <c r="Y352" s="21">
        <v>11</v>
      </c>
      <c r="Z352" s="21">
        <v>10</v>
      </c>
      <c r="AA352" s="21">
        <v>9</v>
      </c>
      <c r="AB352" s="21">
        <v>0.4</v>
      </c>
    </row>
    <row r="353" spans="1:28" ht="12.75">
      <c r="A353" s="9"/>
      <c r="B353" s="9" t="s">
        <v>111</v>
      </c>
      <c r="C353" s="9">
        <v>32</v>
      </c>
      <c r="D353" s="9">
        <v>32</v>
      </c>
      <c r="E353" s="62"/>
      <c r="F353" s="62"/>
      <c r="G353" s="62"/>
      <c r="H353" s="78"/>
      <c r="I353" s="62"/>
      <c r="J353" s="62"/>
      <c r="K353" s="62"/>
      <c r="L353" s="64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</row>
    <row r="354" spans="1:28" ht="12.75">
      <c r="A354" s="9"/>
      <c r="B354" s="9" t="s">
        <v>14</v>
      </c>
      <c r="C354" s="9">
        <v>15</v>
      </c>
      <c r="D354" s="9">
        <v>15</v>
      </c>
      <c r="E354" s="62"/>
      <c r="F354" s="62"/>
      <c r="G354" s="62"/>
      <c r="H354" s="78"/>
      <c r="I354" s="62"/>
      <c r="J354" s="62"/>
      <c r="K354" s="62"/>
      <c r="L354" s="64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</row>
    <row r="355" spans="1:28" ht="12.75">
      <c r="A355" s="127" t="s">
        <v>24</v>
      </c>
      <c r="B355" s="128"/>
      <c r="C355" s="128"/>
      <c r="D355" s="129"/>
      <c r="E355" s="80">
        <f>E326+E332+E340+E343+E350+E351+E352</f>
        <v>24.730000000000004</v>
      </c>
      <c r="F355" s="80">
        <f aca="true" t="shared" si="19" ref="F355:AB355">F326+F332+F340+F343+F350+F351+F352</f>
        <v>23.56</v>
      </c>
      <c r="G355" s="80">
        <f t="shared" si="19"/>
        <v>116.06</v>
      </c>
      <c r="H355" s="80">
        <f t="shared" si="19"/>
        <v>783.9</v>
      </c>
      <c r="I355" s="80">
        <f t="shared" si="19"/>
        <v>32.58</v>
      </c>
      <c r="J355" s="80">
        <f t="shared" si="19"/>
        <v>34.53</v>
      </c>
      <c r="K355" s="80">
        <f t="shared" si="19"/>
        <v>147.9</v>
      </c>
      <c r="L355" s="80">
        <f t="shared" si="19"/>
        <v>984.0999999999999</v>
      </c>
      <c r="M355" s="80">
        <f t="shared" si="19"/>
        <v>0.375</v>
      </c>
      <c r="N355" s="80">
        <f t="shared" si="19"/>
        <v>45.36</v>
      </c>
      <c r="O355" s="80">
        <f t="shared" si="19"/>
        <v>0.065</v>
      </c>
      <c r="P355" s="80">
        <f t="shared" si="19"/>
        <v>5.44</v>
      </c>
      <c r="Q355" s="80">
        <f t="shared" si="19"/>
        <v>0.47</v>
      </c>
      <c r="R355" s="80">
        <f t="shared" si="19"/>
        <v>51.35</v>
      </c>
      <c r="S355" s="80">
        <f t="shared" si="19"/>
        <v>0.07</v>
      </c>
      <c r="T355" s="80">
        <f t="shared" si="19"/>
        <v>6.859999999999999</v>
      </c>
      <c r="U355" s="80">
        <f t="shared" si="19"/>
        <v>239.7</v>
      </c>
      <c r="V355" s="80">
        <f t="shared" si="19"/>
        <v>419.55</v>
      </c>
      <c r="W355" s="80">
        <f t="shared" si="19"/>
        <v>126.1</v>
      </c>
      <c r="X355" s="80">
        <f t="shared" si="19"/>
        <v>6.15</v>
      </c>
      <c r="Y355" s="80">
        <f t="shared" si="19"/>
        <v>272.5</v>
      </c>
      <c r="Z355" s="80">
        <f t="shared" si="19"/>
        <v>513.4</v>
      </c>
      <c r="AA355" s="80">
        <f t="shared" si="19"/>
        <v>154.45000000000002</v>
      </c>
      <c r="AB355" s="80">
        <f t="shared" si="19"/>
        <v>7.77</v>
      </c>
    </row>
    <row r="356" spans="1:28" ht="12.75">
      <c r="A356" s="119" t="s">
        <v>25</v>
      </c>
      <c r="B356" s="119"/>
      <c r="C356" s="119"/>
      <c r="D356" s="119"/>
      <c r="E356" s="81">
        <f>E324+E355</f>
        <v>45.67</v>
      </c>
      <c r="F356" s="81">
        <f aca="true" t="shared" si="20" ref="F356:AB356">F324+F355</f>
        <v>41.17999999999999</v>
      </c>
      <c r="G356" s="81">
        <f t="shared" si="20"/>
        <v>179.24</v>
      </c>
      <c r="H356" s="81">
        <f t="shared" si="20"/>
        <v>1281.6</v>
      </c>
      <c r="I356" s="81">
        <f t="shared" si="20"/>
        <v>56.18</v>
      </c>
      <c r="J356" s="81">
        <f t="shared" si="20"/>
        <v>55.13</v>
      </c>
      <c r="K356" s="81">
        <f t="shared" si="20"/>
        <v>226.8</v>
      </c>
      <c r="L356" s="81">
        <f t="shared" si="20"/>
        <v>1575.6</v>
      </c>
      <c r="M356" s="81">
        <f t="shared" si="20"/>
        <v>0.5569999999999999</v>
      </c>
      <c r="N356" s="81">
        <f t="shared" si="20"/>
        <v>47.36</v>
      </c>
      <c r="O356" s="81">
        <f t="shared" si="20"/>
        <v>143.925</v>
      </c>
      <c r="P356" s="81">
        <f t="shared" si="20"/>
        <v>6.840000000000001</v>
      </c>
      <c r="Q356" s="81">
        <f t="shared" si="20"/>
        <v>0.692</v>
      </c>
      <c r="R356" s="81">
        <f t="shared" si="20"/>
        <v>53.690000000000005</v>
      </c>
      <c r="S356" s="81">
        <f t="shared" si="20"/>
        <v>145.35</v>
      </c>
      <c r="T356" s="81">
        <f t="shared" si="20"/>
        <v>8.5</v>
      </c>
      <c r="U356" s="81">
        <f t="shared" si="20"/>
        <v>636.9</v>
      </c>
      <c r="V356" s="81">
        <f t="shared" si="20"/>
        <v>870.1500000000001</v>
      </c>
      <c r="W356" s="81">
        <f t="shared" si="20"/>
        <v>187.6</v>
      </c>
      <c r="X356" s="81">
        <f t="shared" si="20"/>
        <v>10.540000000000001</v>
      </c>
      <c r="Y356" s="81">
        <f t="shared" si="20"/>
        <v>721.4</v>
      </c>
      <c r="Z356" s="81">
        <f t="shared" si="20"/>
        <v>1038.1</v>
      </c>
      <c r="AA356" s="81">
        <f t="shared" si="20"/>
        <v>226.95000000000002</v>
      </c>
      <c r="AB356" s="81">
        <f t="shared" si="20"/>
        <v>205.19</v>
      </c>
    </row>
    <row r="357" spans="1:28" ht="12.75">
      <c r="A357" s="120" t="s">
        <v>45</v>
      </c>
      <c r="B357" s="121"/>
      <c r="C357" s="121"/>
      <c r="D357" s="121"/>
      <c r="E357" s="122"/>
      <c r="F357" s="13"/>
      <c r="G357" s="13"/>
      <c r="H357" s="13"/>
      <c r="I357" s="13"/>
      <c r="J357" s="13"/>
      <c r="K357" s="13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3"/>
      <c r="AB357" s="13"/>
    </row>
    <row r="358" spans="1:28" ht="12.75">
      <c r="A358" s="9">
        <v>292</v>
      </c>
      <c r="B358" s="46" t="s">
        <v>244</v>
      </c>
      <c r="C358" s="9">
        <v>150</v>
      </c>
      <c r="D358" s="9">
        <v>200</v>
      </c>
      <c r="E358" s="45">
        <v>8.2</v>
      </c>
      <c r="F358" s="45">
        <v>5.8</v>
      </c>
      <c r="G358" s="45">
        <v>39.6</v>
      </c>
      <c r="H358" s="45">
        <v>243</v>
      </c>
      <c r="I358" s="10">
        <v>10.9</v>
      </c>
      <c r="J358" s="10">
        <v>7.7</v>
      </c>
      <c r="K358" s="10">
        <v>52.8</v>
      </c>
      <c r="L358" s="11">
        <v>324</v>
      </c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3"/>
      <c r="AB358" s="13"/>
    </row>
    <row r="359" spans="1:28" ht="12.75">
      <c r="A359" s="9">
        <v>106</v>
      </c>
      <c r="B359" s="9" t="s">
        <v>85</v>
      </c>
      <c r="C359" s="9">
        <v>50</v>
      </c>
      <c r="D359" s="9">
        <v>50</v>
      </c>
      <c r="E359" s="10">
        <v>0.5</v>
      </c>
      <c r="F359" s="10">
        <v>0.1</v>
      </c>
      <c r="G359" s="10">
        <v>1.5</v>
      </c>
      <c r="H359" s="11">
        <v>9.5</v>
      </c>
      <c r="I359" s="10">
        <v>0.5</v>
      </c>
      <c r="J359" s="10">
        <v>0.1</v>
      </c>
      <c r="K359" s="10">
        <v>1.5</v>
      </c>
      <c r="L359" s="11">
        <v>9.5</v>
      </c>
      <c r="M359" s="33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</row>
    <row r="361" spans="1:28" ht="15.75">
      <c r="A361" s="123" t="s">
        <v>152</v>
      </c>
      <c r="B361" s="124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  <c r="T361" s="124"/>
      <c r="U361" s="124"/>
      <c r="V361" s="124"/>
      <c r="W361" s="124"/>
      <c r="X361" s="124"/>
      <c r="Y361" s="124"/>
      <c r="Z361" s="124"/>
      <c r="AA361" s="124"/>
      <c r="AB361" s="125"/>
    </row>
    <row r="362" spans="1:28" ht="15">
      <c r="A362" s="126" t="s">
        <v>12</v>
      </c>
      <c r="B362" s="126"/>
      <c r="C362" s="126"/>
      <c r="D362" s="126"/>
      <c r="E362" s="87"/>
      <c r="F362" s="87"/>
      <c r="G362" s="87"/>
      <c r="H362" s="88"/>
      <c r="I362" s="89"/>
      <c r="J362" s="89"/>
      <c r="K362" s="89"/>
      <c r="L362" s="90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</row>
    <row r="363" spans="1:28" ht="12.75">
      <c r="A363" s="9">
        <v>236</v>
      </c>
      <c r="B363" s="9" t="s">
        <v>93</v>
      </c>
      <c r="C363" s="20">
        <v>150</v>
      </c>
      <c r="D363" s="20">
        <v>200</v>
      </c>
      <c r="E363" s="63">
        <v>5.6</v>
      </c>
      <c r="F363" s="63">
        <v>7.1</v>
      </c>
      <c r="G363" s="63">
        <v>19.3</v>
      </c>
      <c r="H363" s="63">
        <v>155</v>
      </c>
      <c r="I363" s="63">
        <v>7.5</v>
      </c>
      <c r="J363" s="63">
        <v>9.5</v>
      </c>
      <c r="K363" s="63">
        <v>24.5</v>
      </c>
      <c r="L363" s="64">
        <v>206.6</v>
      </c>
      <c r="M363" s="21">
        <v>0.11</v>
      </c>
      <c r="N363" s="21">
        <v>9.9</v>
      </c>
      <c r="O363" s="21">
        <v>0.06</v>
      </c>
      <c r="P363" s="21">
        <v>0.6</v>
      </c>
      <c r="Q363" s="21">
        <v>0.15</v>
      </c>
      <c r="R363" s="21">
        <v>13.2</v>
      </c>
      <c r="S363" s="21">
        <v>0.08</v>
      </c>
      <c r="T363" s="21">
        <v>0.8</v>
      </c>
      <c r="U363" s="21">
        <v>83</v>
      </c>
      <c r="V363" s="21">
        <v>107</v>
      </c>
      <c r="W363" s="21">
        <v>40</v>
      </c>
      <c r="X363" s="21">
        <v>1.2</v>
      </c>
      <c r="Y363" s="21">
        <v>110.6</v>
      </c>
      <c r="Z363" s="21">
        <v>142.6</v>
      </c>
      <c r="AA363" s="21">
        <v>53.3</v>
      </c>
      <c r="AB363" s="21">
        <v>1.6</v>
      </c>
    </row>
    <row r="364" spans="1:28" ht="12.75">
      <c r="A364" s="9"/>
      <c r="B364" s="9" t="s">
        <v>167</v>
      </c>
      <c r="C364" s="20">
        <v>61</v>
      </c>
      <c r="D364" s="20">
        <v>81</v>
      </c>
      <c r="E364" s="63"/>
      <c r="F364" s="63"/>
      <c r="G364" s="63"/>
      <c r="H364" s="64"/>
      <c r="I364" s="63"/>
      <c r="J364" s="63"/>
      <c r="K364" s="63"/>
      <c r="L364" s="64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</row>
    <row r="365" spans="1:28" ht="12.75">
      <c r="A365" s="9"/>
      <c r="B365" s="9" t="s">
        <v>119</v>
      </c>
      <c r="C365" s="20">
        <v>68</v>
      </c>
      <c r="D365" s="20">
        <v>80</v>
      </c>
      <c r="E365" s="63"/>
      <c r="F365" s="63"/>
      <c r="G365" s="63"/>
      <c r="H365" s="64"/>
      <c r="I365" s="63"/>
      <c r="J365" s="63"/>
      <c r="K365" s="63"/>
      <c r="L365" s="64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</row>
    <row r="366" spans="1:28" ht="12.75">
      <c r="A366" s="9"/>
      <c r="B366" s="9" t="s">
        <v>13</v>
      </c>
      <c r="C366" s="20">
        <v>23</v>
      </c>
      <c r="D366" s="20">
        <v>30.6</v>
      </c>
      <c r="E366" s="63"/>
      <c r="F366" s="63"/>
      <c r="G366" s="63"/>
      <c r="H366" s="64"/>
      <c r="I366" s="63"/>
      <c r="J366" s="63"/>
      <c r="K366" s="63"/>
      <c r="L366" s="64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</row>
    <row r="367" spans="1:28" ht="12.75">
      <c r="A367" s="9"/>
      <c r="B367" s="9" t="s">
        <v>153</v>
      </c>
      <c r="C367" s="20">
        <v>9</v>
      </c>
      <c r="D367" s="20">
        <v>11.6</v>
      </c>
      <c r="E367" s="63"/>
      <c r="F367" s="63"/>
      <c r="G367" s="63"/>
      <c r="H367" s="64"/>
      <c r="I367" s="63"/>
      <c r="J367" s="63"/>
      <c r="K367" s="63"/>
      <c r="L367" s="64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</row>
    <row r="368" spans="1:28" ht="12.75">
      <c r="A368" s="9"/>
      <c r="B368" s="9" t="s">
        <v>154</v>
      </c>
      <c r="C368" s="20">
        <v>35</v>
      </c>
      <c r="D368" s="20">
        <v>40</v>
      </c>
      <c r="E368" s="63"/>
      <c r="F368" s="63"/>
      <c r="G368" s="63"/>
      <c r="H368" s="64"/>
      <c r="I368" s="63"/>
      <c r="J368" s="63"/>
      <c r="K368" s="63"/>
      <c r="L368" s="64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</row>
    <row r="369" spans="1:28" ht="12.75">
      <c r="A369" s="9"/>
      <c r="B369" s="9" t="s">
        <v>155</v>
      </c>
      <c r="C369" s="20">
        <v>11</v>
      </c>
      <c r="D369" s="20">
        <v>14.6</v>
      </c>
      <c r="E369" s="63"/>
      <c r="F369" s="63"/>
      <c r="G369" s="63"/>
      <c r="H369" s="64"/>
      <c r="I369" s="63"/>
      <c r="J369" s="63"/>
      <c r="K369" s="63"/>
      <c r="L369" s="64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</row>
    <row r="370" spans="1:28" ht="12.75">
      <c r="A370" s="9"/>
      <c r="B370" s="9" t="s">
        <v>22</v>
      </c>
      <c r="C370" s="20">
        <v>37</v>
      </c>
      <c r="D370" s="20">
        <v>28</v>
      </c>
      <c r="E370" s="63"/>
      <c r="F370" s="63"/>
      <c r="G370" s="63"/>
      <c r="H370" s="64"/>
      <c r="I370" s="63"/>
      <c r="J370" s="63"/>
      <c r="K370" s="63"/>
      <c r="L370" s="64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</row>
    <row r="371" spans="1:28" ht="12.75">
      <c r="A371" s="9"/>
      <c r="B371" s="9" t="s">
        <v>29</v>
      </c>
      <c r="C371" s="20">
        <v>4</v>
      </c>
      <c r="D371" s="20">
        <v>4</v>
      </c>
      <c r="E371" s="63"/>
      <c r="F371" s="63"/>
      <c r="G371" s="63"/>
      <c r="H371" s="64"/>
      <c r="I371" s="63"/>
      <c r="J371" s="63"/>
      <c r="K371" s="63"/>
      <c r="L371" s="64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</row>
    <row r="372" spans="1:28" ht="12.75">
      <c r="A372" s="9">
        <v>493</v>
      </c>
      <c r="B372" s="9" t="s">
        <v>28</v>
      </c>
      <c r="C372" s="9">
        <v>200</v>
      </c>
      <c r="D372" s="9">
        <v>200</v>
      </c>
      <c r="E372" s="63">
        <v>0.1</v>
      </c>
      <c r="F372" s="63">
        <v>0</v>
      </c>
      <c r="G372" s="63">
        <v>15</v>
      </c>
      <c r="H372" s="64">
        <v>60</v>
      </c>
      <c r="I372" s="63">
        <v>0.1</v>
      </c>
      <c r="J372" s="63">
        <v>0</v>
      </c>
      <c r="K372" s="63">
        <v>15</v>
      </c>
      <c r="L372" s="64">
        <v>60</v>
      </c>
      <c r="M372" s="21">
        <v>0</v>
      </c>
      <c r="N372" s="21">
        <v>0</v>
      </c>
      <c r="O372" s="21">
        <v>0</v>
      </c>
      <c r="P372" s="21">
        <v>0</v>
      </c>
      <c r="Q372" s="21">
        <v>0</v>
      </c>
      <c r="R372" s="21">
        <v>0</v>
      </c>
      <c r="S372" s="21">
        <v>0</v>
      </c>
      <c r="T372" s="21">
        <v>0</v>
      </c>
      <c r="U372" s="21">
        <v>11</v>
      </c>
      <c r="V372" s="21">
        <v>3</v>
      </c>
      <c r="W372" s="21">
        <v>1</v>
      </c>
      <c r="X372" s="21">
        <v>0.3</v>
      </c>
      <c r="Y372" s="21">
        <v>11</v>
      </c>
      <c r="Z372" s="21">
        <v>3</v>
      </c>
      <c r="AA372" s="21">
        <v>1</v>
      </c>
      <c r="AB372" s="21">
        <v>0.3</v>
      </c>
    </row>
    <row r="373" spans="1:28" ht="12.75">
      <c r="A373" s="9"/>
      <c r="B373" s="9" t="s">
        <v>112</v>
      </c>
      <c r="C373" s="9">
        <v>0.35</v>
      </c>
      <c r="D373" s="9">
        <v>0.35</v>
      </c>
      <c r="E373" s="62"/>
      <c r="F373" s="62"/>
      <c r="G373" s="62"/>
      <c r="H373" s="64"/>
      <c r="I373" s="62"/>
      <c r="J373" s="62"/>
      <c r="K373" s="62"/>
      <c r="L373" s="64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</row>
    <row r="374" spans="1:28" ht="12.75">
      <c r="A374" s="9"/>
      <c r="B374" s="9" t="s">
        <v>14</v>
      </c>
      <c r="C374" s="9">
        <v>15</v>
      </c>
      <c r="D374" s="9">
        <v>15</v>
      </c>
      <c r="E374" s="62"/>
      <c r="F374" s="62"/>
      <c r="G374" s="62"/>
      <c r="H374" s="64"/>
      <c r="I374" s="62"/>
      <c r="J374" s="62"/>
      <c r="K374" s="62"/>
      <c r="L374" s="64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</row>
    <row r="375" spans="1:28" ht="12.75">
      <c r="A375" s="23">
        <v>395</v>
      </c>
      <c r="B375" s="32" t="s">
        <v>78</v>
      </c>
      <c r="C375" s="23">
        <v>55</v>
      </c>
      <c r="D375" s="23">
        <v>50</v>
      </c>
      <c r="E375" s="83">
        <v>6.3</v>
      </c>
      <c r="F375" s="83">
        <v>13.6</v>
      </c>
      <c r="G375" s="83">
        <v>0</v>
      </c>
      <c r="H375" s="83">
        <v>150.8</v>
      </c>
      <c r="I375" s="83">
        <v>6</v>
      </c>
      <c r="J375" s="83">
        <v>13</v>
      </c>
      <c r="K375" s="83">
        <v>0</v>
      </c>
      <c r="L375" s="83">
        <v>143.7</v>
      </c>
      <c r="M375" s="21">
        <v>0.12</v>
      </c>
      <c r="N375" s="21">
        <v>0</v>
      </c>
      <c r="O375" s="21">
        <v>0</v>
      </c>
      <c r="P375" s="21">
        <v>0.25</v>
      </c>
      <c r="Q375" s="21">
        <v>0.12</v>
      </c>
      <c r="R375" s="21">
        <v>0</v>
      </c>
      <c r="S375" s="21">
        <v>0</v>
      </c>
      <c r="T375" s="21">
        <v>0.25</v>
      </c>
      <c r="U375" s="21">
        <v>22.8</v>
      </c>
      <c r="V375" s="21">
        <v>104.2</v>
      </c>
      <c r="W375" s="21">
        <v>13.1</v>
      </c>
      <c r="X375" s="21">
        <v>1.17</v>
      </c>
      <c r="Y375" s="21">
        <v>21.8</v>
      </c>
      <c r="Z375" s="21">
        <v>99.3</v>
      </c>
      <c r="AA375" s="21">
        <v>12.5</v>
      </c>
      <c r="AB375" s="21">
        <v>1.12</v>
      </c>
    </row>
    <row r="376" spans="1:28" ht="12.75">
      <c r="A376" s="9">
        <v>108</v>
      </c>
      <c r="B376" s="9" t="s">
        <v>16</v>
      </c>
      <c r="C376" s="9">
        <v>40</v>
      </c>
      <c r="D376" s="9">
        <v>60</v>
      </c>
      <c r="E376" s="62">
        <v>3.04</v>
      </c>
      <c r="F376" s="62">
        <v>0.32</v>
      </c>
      <c r="G376" s="62">
        <v>19.68</v>
      </c>
      <c r="H376" s="63">
        <v>94</v>
      </c>
      <c r="I376" s="63">
        <v>3.8</v>
      </c>
      <c r="J376" s="63">
        <v>0.4</v>
      </c>
      <c r="K376" s="63">
        <v>26.5</v>
      </c>
      <c r="L376" s="64">
        <v>117.5</v>
      </c>
      <c r="M376" s="21">
        <v>0.04</v>
      </c>
      <c r="N376" s="21">
        <v>0</v>
      </c>
      <c r="O376" s="21">
        <v>0</v>
      </c>
      <c r="P376" s="21">
        <v>0.45</v>
      </c>
      <c r="Q376" s="21">
        <v>0.05</v>
      </c>
      <c r="R376" s="21">
        <v>0</v>
      </c>
      <c r="S376" s="21">
        <v>0</v>
      </c>
      <c r="T376" s="21">
        <v>0.5</v>
      </c>
      <c r="U376" s="21">
        <v>8</v>
      </c>
      <c r="V376" s="21">
        <v>26</v>
      </c>
      <c r="W376" s="21">
        <v>5.6</v>
      </c>
      <c r="X376" s="21">
        <v>0.5</v>
      </c>
      <c r="Y376" s="21">
        <v>10</v>
      </c>
      <c r="Z376" s="21">
        <v>32.5</v>
      </c>
      <c r="AA376" s="21">
        <v>7</v>
      </c>
      <c r="AB376" s="21">
        <v>0.5</v>
      </c>
    </row>
    <row r="377" spans="1:28" ht="12.75">
      <c r="A377" s="9"/>
      <c r="B377" s="9"/>
      <c r="C377" s="9"/>
      <c r="D377" s="9"/>
      <c r="E377" s="63"/>
      <c r="F377" s="63"/>
      <c r="G377" s="63"/>
      <c r="H377" s="63"/>
      <c r="I377" s="63"/>
      <c r="J377" s="63"/>
      <c r="K377" s="63"/>
      <c r="L377" s="64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</row>
    <row r="378" spans="1:28" ht="12.75">
      <c r="A378" s="2"/>
      <c r="B378" s="116" t="s">
        <v>18</v>
      </c>
      <c r="C378" s="117"/>
      <c r="D378" s="118"/>
      <c r="E378" s="66">
        <f aca="true" t="shared" si="21" ref="E378:AB378">E363+E372+E375+E376+E377</f>
        <v>15.04</v>
      </c>
      <c r="F378" s="66">
        <f t="shared" si="21"/>
        <v>21.02</v>
      </c>
      <c r="G378" s="66">
        <f t="shared" si="21"/>
        <v>53.98</v>
      </c>
      <c r="H378" s="66">
        <f t="shared" si="21"/>
        <v>459.8</v>
      </c>
      <c r="I378" s="66">
        <f t="shared" si="21"/>
        <v>17.4</v>
      </c>
      <c r="J378" s="66">
        <f t="shared" si="21"/>
        <v>22.9</v>
      </c>
      <c r="K378" s="66">
        <f t="shared" si="21"/>
        <v>66</v>
      </c>
      <c r="L378" s="66">
        <f t="shared" si="21"/>
        <v>527.8</v>
      </c>
      <c r="M378" s="66">
        <f t="shared" si="21"/>
        <v>0.26999999999999996</v>
      </c>
      <c r="N378" s="66">
        <f t="shared" si="21"/>
        <v>9.9</v>
      </c>
      <c r="O378" s="66">
        <f t="shared" si="21"/>
        <v>0.06</v>
      </c>
      <c r="P378" s="66">
        <f t="shared" si="21"/>
        <v>1.3</v>
      </c>
      <c r="Q378" s="66">
        <f t="shared" si="21"/>
        <v>0.32</v>
      </c>
      <c r="R378" s="66">
        <f t="shared" si="21"/>
        <v>13.2</v>
      </c>
      <c r="S378" s="66">
        <f t="shared" si="21"/>
        <v>0.08</v>
      </c>
      <c r="T378" s="66">
        <f t="shared" si="21"/>
        <v>1.55</v>
      </c>
      <c r="U378" s="66">
        <f t="shared" si="21"/>
        <v>124.8</v>
      </c>
      <c r="V378" s="66">
        <f t="shared" si="21"/>
        <v>240.2</v>
      </c>
      <c r="W378" s="66">
        <f t="shared" si="21"/>
        <v>59.7</v>
      </c>
      <c r="X378" s="66">
        <f t="shared" si="21"/>
        <v>3.17</v>
      </c>
      <c r="Y378" s="66">
        <f t="shared" si="21"/>
        <v>153.4</v>
      </c>
      <c r="Z378" s="66">
        <f t="shared" si="21"/>
        <v>277.4</v>
      </c>
      <c r="AA378" s="66">
        <f t="shared" si="21"/>
        <v>73.8</v>
      </c>
      <c r="AB378" s="66">
        <f t="shared" si="21"/>
        <v>3.5200000000000005</v>
      </c>
    </row>
    <row r="379" spans="1:28" ht="15.75">
      <c r="A379" s="116" t="s">
        <v>19</v>
      </c>
      <c r="B379" s="117"/>
      <c r="C379" s="117"/>
      <c r="D379" s="118"/>
      <c r="E379" s="67"/>
      <c r="F379" s="67"/>
      <c r="G379" s="67"/>
      <c r="H379" s="68"/>
      <c r="I379" s="69"/>
      <c r="J379" s="70"/>
      <c r="K379" s="69"/>
      <c r="L379" s="71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</row>
    <row r="380" spans="1:28" ht="25.5">
      <c r="A380" s="9">
        <v>140</v>
      </c>
      <c r="B380" s="53" t="s">
        <v>191</v>
      </c>
      <c r="C380" s="9">
        <v>200</v>
      </c>
      <c r="D380" s="9">
        <v>250</v>
      </c>
      <c r="E380" s="63">
        <v>1.28</v>
      </c>
      <c r="F380" s="63">
        <v>3.8</v>
      </c>
      <c r="G380" s="63">
        <v>4.98</v>
      </c>
      <c r="H380" s="64">
        <v>90.6</v>
      </c>
      <c r="I380" s="63">
        <v>1.6</v>
      </c>
      <c r="J380" s="63">
        <v>4.75</v>
      </c>
      <c r="K380" s="63">
        <v>7.6</v>
      </c>
      <c r="L380" s="64">
        <v>115.2</v>
      </c>
      <c r="M380" s="21">
        <v>0.028</v>
      </c>
      <c r="N380" s="21">
        <v>14.7</v>
      </c>
      <c r="O380" s="21">
        <v>0</v>
      </c>
      <c r="P380" s="21">
        <v>1.9</v>
      </c>
      <c r="Q380" s="21">
        <v>0.035</v>
      </c>
      <c r="R380" s="21">
        <v>18.4</v>
      </c>
      <c r="S380" s="21">
        <v>0</v>
      </c>
      <c r="T380" s="21">
        <v>2.37</v>
      </c>
      <c r="U380" s="21">
        <v>32.3</v>
      </c>
      <c r="V380" s="21">
        <v>29</v>
      </c>
      <c r="W380" s="21">
        <v>14</v>
      </c>
      <c r="X380" s="21">
        <v>0.5</v>
      </c>
      <c r="Y380" s="21">
        <v>40.37</v>
      </c>
      <c r="Z380" s="21">
        <v>36.2</v>
      </c>
      <c r="AA380" s="21">
        <v>17.5</v>
      </c>
      <c r="AB380" s="21">
        <v>0.62</v>
      </c>
    </row>
    <row r="381" spans="1:28" ht="12.75">
      <c r="A381" s="9"/>
      <c r="B381" s="9" t="s">
        <v>119</v>
      </c>
      <c r="C381" s="9">
        <v>70</v>
      </c>
      <c r="D381" s="9">
        <v>75</v>
      </c>
      <c r="E381" s="62"/>
      <c r="F381" s="62"/>
      <c r="G381" s="62"/>
      <c r="H381" s="64"/>
      <c r="I381" s="62"/>
      <c r="J381" s="62"/>
      <c r="K381" s="62"/>
      <c r="L381" s="64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</row>
    <row r="382" spans="1:28" ht="12.75">
      <c r="A382" s="9"/>
      <c r="B382" s="9" t="s">
        <v>167</v>
      </c>
      <c r="C382" s="9">
        <v>10</v>
      </c>
      <c r="D382" s="9">
        <v>10</v>
      </c>
      <c r="E382" s="62"/>
      <c r="F382" s="62"/>
      <c r="G382" s="62"/>
      <c r="H382" s="64"/>
      <c r="I382" s="62"/>
      <c r="J382" s="62"/>
      <c r="K382" s="62"/>
      <c r="L382" s="64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</row>
    <row r="383" spans="1:28" ht="12.75">
      <c r="A383" s="9"/>
      <c r="B383" s="9" t="s">
        <v>168</v>
      </c>
      <c r="C383" s="9">
        <v>4</v>
      </c>
      <c r="D383" s="9">
        <v>5</v>
      </c>
      <c r="E383" s="62"/>
      <c r="F383" s="62"/>
      <c r="G383" s="62"/>
      <c r="H383" s="64"/>
      <c r="I383" s="62"/>
      <c r="J383" s="62"/>
      <c r="K383" s="62"/>
      <c r="L383" s="64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</row>
    <row r="384" spans="1:28" ht="12.75">
      <c r="A384" s="9"/>
      <c r="B384" s="9" t="s">
        <v>120</v>
      </c>
      <c r="C384" s="9">
        <v>9.6</v>
      </c>
      <c r="D384" s="9">
        <v>12</v>
      </c>
      <c r="E384" s="62"/>
      <c r="F384" s="62"/>
      <c r="G384" s="62"/>
      <c r="H384" s="64"/>
      <c r="I384" s="62"/>
      <c r="J384" s="62"/>
      <c r="K384" s="62"/>
      <c r="L384" s="64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</row>
    <row r="385" spans="1:28" ht="12.75">
      <c r="A385" s="9"/>
      <c r="B385" s="9" t="s">
        <v>108</v>
      </c>
      <c r="C385" s="9">
        <v>2</v>
      </c>
      <c r="D385" s="9">
        <v>3</v>
      </c>
      <c r="E385" s="63"/>
      <c r="F385" s="63"/>
      <c r="G385" s="63"/>
      <c r="H385" s="64"/>
      <c r="I385" s="63"/>
      <c r="J385" s="63"/>
      <c r="K385" s="63"/>
      <c r="L385" s="64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</row>
    <row r="386" spans="1:28" ht="12.75">
      <c r="A386" s="9"/>
      <c r="B386" s="9" t="s">
        <v>145</v>
      </c>
      <c r="C386" s="9">
        <v>20</v>
      </c>
      <c r="D386" s="9">
        <v>30</v>
      </c>
      <c r="E386" s="63"/>
      <c r="F386" s="63"/>
      <c r="G386" s="63"/>
      <c r="H386" s="64"/>
      <c r="I386" s="63"/>
      <c r="J386" s="63"/>
      <c r="K386" s="63"/>
      <c r="L386" s="64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</row>
    <row r="387" spans="1:28" ht="12.75">
      <c r="A387" s="24">
        <v>429</v>
      </c>
      <c r="B387" s="28" t="s">
        <v>58</v>
      </c>
      <c r="C387" s="28">
        <v>150</v>
      </c>
      <c r="D387" s="28">
        <v>200</v>
      </c>
      <c r="E387" s="82">
        <v>3.15</v>
      </c>
      <c r="F387" s="82">
        <v>6.6</v>
      </c>
      <c r="G387" s="82">
        <v>18.5</v>
      </c>
      <c r="H387" s="82">
        <v>138</v>
      </c>
      <c r="I387" s="82">
        <v>4.2</v>
      </c>
      <c r="J387" s="82">
        <v>8.8</v>
      </c>
      <c r="K387" s="82">
        <v>24.5</v>
      </c>
      <c r="L387" s="82">
        <v>184</v>
      </c>
      <c r="M387" s="21">
        <v>0.13</v>
      </c>
      <c r="N387" s="21">
        <v>5.1</v>
      </c>
      <c r="O387" s="21">
        <v>0.045</v>
      </c>
      <c r="P387" s="21">
        <v>0.15</v>
      </c>
      <c r="Q387" s="21">
        <v>0.18</v>
      </c>
      <c r="R387" s="21">
        <v>6.8</v>
      </c>
      <c r="S387" s="21">
        <v>0.06</v>
      </c>
      <c r="T387" s="21">
        <v>0.2</v>
      </c>
      <c r="U387" s="21">
        <v>39</v>
      </c>
      <c r="V387" s="21">
        <v>85.5</v>
      </c>
      <c r="W387" s="21">
        <v>28.5</v>
      </c>
      <c r="X387" s="21">
        <v>1.05</v>
      </c>
      <c r="Y387" s="21">
        <v>52</v>
      </c>
      <c r="Z387" s="21">
        <v>114</v>
      </c>
      <c r="AA387" s="21">
        <v>38</v>
      </c>
      <c r="AB387" s="21">
        <v>1.4</v>
      </c>
    </row>
    <row r="388" spans="1:28" ht="12.75">
      <c r="A388" s="9"/>
      <c r="B388" s="9" t="s">
        <v>20</v>
      </c>
      <c r="C388" s="9">
        <v>169.5</v>
      </c>
      <c r="D388" s="9">
        <v>226</v>
      </c>
      <c r="E388" s="63"/>
      <c r="F388" s="63"/>
      <c r="G388" s="63"/>
      <c r="H388" s="64"/>
      <c r="I388" s="63"/>
      <c r="J388" s="63"/>
      <c r="K388" s="63"/>
      <c r="L388" s="64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</row>
    <row r="389" spans="1:28" ht="12.75">
      <c r="A389" s="9"/>
      <c r="B389" s="9" t="s">
        <v>13</v>
      </c>
      <c r="C389" s="9">
        <v>32</v>
      </c>
      <c r="D389" s="9">
        <v>40</v>
      </c>
      <c r="E389" s="63"/>
      <c r="F389" s="63"/>
      <c r="G389" s="63"/>
      <c r="H389" s="64"/>
      <c r="I389" s="63"/>
      <c r="J389" s="63"/>
      <c r="K389" s="63"/>
      <c r="L389" s="64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</row>
    <row r="390" spans="1:28" ht="12.75">
      <c r="A390" s="9"/>
      <c r="B390" s="9" t="s">
        <v>156</v>
      </c>
      <c r="C390" s="9">
        <v>6.75</v>
      </c>
      <c r="D390" s="9">
        <v>9.4</v>
      </c>
      <c r="E390" s="63"/>
      <c r="F390" s="63"/>
      <c r="G390" s="63"/>
      <c r="H390" s="64"/>
      <c r="I390" s="63"/>
      <c r="J390" s="63"/>
      <c r="K390" s="63"/>
      <c r="L390" s="64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</row>
    <row r="391" spans="1:28" ht="12.75">
      <c r="A391" s="9">
        <v>341</v>
      </c>
      <c r="B391" s="9" t="s">
        <v>94</v>
      </c>
      <c r="C391" s="9">
        <v>100</v>
      </c>
      <c r="D391" s="9">
        <v>150</v>
      </c>
      <c r="E391" s="63">
        <v>14.4</v>
      </c>
      <c r="F391" s="63">
        <v>9.1</v>
      </c>
      <c r="G391" s="63">
        <v>12.4</v>
      </c>
      <c r="H391" s="63">
        <v>175</v>
      </c>
      <c r="I391" s="63">
        <v>18.3</v>
      </c>
      <c r="J391" s="63">
        <v>11.5</v>
      </c>
      <c r="K391" s="63">
        <v>17.6</v>
      </c>
      <c r="L391" s="63">
        <v>262.5</v>
      </c>
      <c r="M391" s="21">
        <v>0.09</v>
      </c>
      <c r="N391" s="21">
        <v>19.6</v>
      </c>
      <c r="O391" s="21">
        <v>0.02</v>
      </c>
      <c r="P391" s="21">
        <v>5.5</v>
      </c>
      <c r="Q391" s="21">
        <v>0.13</v>
      </c>
      <c r="R391" s="21">
        <v>29.4</v>
      </c>
      <c r="S391" s="21">
        <v>0.03</v>
      </c>
      <c r="T391" s="21">
        <v>8.25</v>
      </c>
      <c r="U391" s="21">
        <v>34</v>
      </c>
      <c r="V391" s="21">
        <v>185</v>
      </c>
      <c r="W391" s="21">
        <v>26</v>
      </c>
      <c r="X391" s="21">
        <v>1</v>
      </c>
      <c r="Y391" s="21">
        <v>51</v>
      </c>
      <c r="Z391" s="21">
        <v>277.5</v>
      </c>
      <c r="AA391" s="21">
        <v>39</v>
      </c>
      <c r="AB391" s="21">
        <v>1.5</v>
      </c>
    </row>
    <row r="392" spans="1:28" ht="12.75">
      <c r="A392" s="9"/>
      <c r="B392" s="9" t="s">
        <v>157</v>
      </c>
      <c r="C392" s="9">
        <v>119</v>
      </c>
      <c r="D392" s="9">
        <v>178.5</v>
      </c>
      <c r="E392" s="63"/>
      <c r="F392" s="63"/>
      <c r="G392" s="63"/>
      <c r="H392" s="63"/>
      <c r="I392" s="63"/>
      <c r="J392" s="63"/>
      <c r="K392" s="63"/>
      <c r="L392" s="64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</row>
    <row r="393" spans="1:28" ht="12.75">
      <c r="A393" s="9"/>
      <c r="B393" s="9" t="s">
        <v>108</v>
      </c>
      <c r="C393" s="9">
        <v>5</v>
      </c>
      <c r="D393" s="9">
        <v>7.5</v>
      </c>
      <c r="E393" s="63"/>
      <c r="F393" s="63"/>
      <c r="G393" s="63"/>
      <c r="H393" s="63"/>
      <c r="I393" s="63"/>
      <c r="J393" s="63"/>
      <c r="K393" s="63"/>
      <c r="L393" s="64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</row>
    <row r="394" spans="1:28" ht="12.75">
      <c r="A394" s="9"/>
      <c r="B394" s="9" t="s">
        <v>168</v>
      </c>
      <c r="C394" s="9">
        <v>7</v>
      </c>
      <c r="D394" s="9">
        <v>10</v>
      </c>
      <c r="E394" s="63"/>
      <c r="F394" s="63"/>
      <c r="G394" s="63"/>
      <c r="H394" s="63"/>
      <c r="I394" s="63"/>
      <c r="J394" s="63"/>
      <c r="K394" s="63"/>
      <c r="L394" s="64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</row>
    <row r="395" spans="1:28" ht="12.75">
      <c r="A395" s="17"/>
      <c r="B395" s="9" t="s">
        <v>22</v>
      </c>
      <c r="C395" s="9">
        <v>21</v>
      </c>
      <c r="D395" s="9">
        <v>24</v>
      </c>
      <c r="E395" s="63"/>
      <c r="F395" s="63"/>
      <c r="G395" s="63"/>
      <c r="H395" s="64"/>
      <c r="I395" s="63"/>
      <c r="J395" s="63"/>
      <c r="K395" s="63"/>
      <c r="L395" s="64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  <c r="AA395" s="79"/>
      <c r="AB395" s="79"/>
    </row>
    <row r="396" spans="1:28" ht="12.75">
      <c r="A396" s="17"/>
      <c r="B396" s="9" t="s">
        <v>120</v>
      </c>
      <c r="C396" s="9">
        <v>3.7</v>
      </c>
      <c r="D396" s="9">
        <v>7.5</v>
      </c>
      <c r="E396" s="63"/>
      <c r="F396" s="63"/>
      <c r="G396" s="63"/>
      <c r="H396" s="64"/>
      <c r="I396" s="63"/>
      <c r="J396" s="63"/>
      <c r="K396" s="63"/>
      <c r="L396" s="64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  <c r="AA396" s="79"/>
      <c r="AB396" s="79"/>
    </row>
    <row r="397" spans="1:28" ht="12.75">
      <c r="A397" s="9">
        <v>106</v>
      </c>
      <c r="B397" s="9" t="s">
        <v>85</v>
      </c>
      <c r="C397" s="9">
        <v>50</v>
      </c>
      <c r="D397" s="9">
        <v>50</v>
      </c>
      <c r="E397" s="63">
        <v>0.5</v>
      </c>
      <c r="F397" s="63">
        <v>0.1</v>
      </c>
      <c r="G397" s="63">
        <v>1.5</v>
      </c>
      <c r="H397" s="64">
        <v>9.5</v>
      </c>
      <c r="I397" s="63">
        <v>0.5</v>
      </c>
      <c r="J397" s="63">
        <v>0.1</v>
      </c>
      <c r="K397" s="63">
        <v>1.5</v>
      </c>
      <c r="L397" s="64">
        <v>9.5</v>
      </c>
      <c r="M397" s="21">
        <v>0.02</v>
      </c>
      <c r="N397" s="21">
        <v>8.7</v>
      </c>
      <c r="O397" s="21">
        <v>0</v>
      </c>
      <c r="P397" s="21">
        <v>0.2</v>
      </c>
      <c r="Q397" s="21">
        <v>0.02</v>
      </c>
      <c r="R397" s="21">
        <v>8.7</v>
      </c>
      <c r="S397" s="21">
        <v>0</v>
      </c>
      <c r="T397" s="21">
        <v>0.2</v>
      </c>
      <c r="U397" s="21">
        <v>9.2</v>
      </c>
      <c r="V397" s="21">
        <v>17</v>
      </c>
      <c r="W397" s="21">
        <v>8.5</v>
      </c>
      <c r="X397" s="21">
        <v>0.37</v>
      </c>
      <c r="Y397" s="21">
        <v>9.2</v>
      </c>
      <c r="Z397" s="21">
        <v>17</v>
      </c>
      <c r="AA397" s="21">
        <v>8.5</v>
      </c>
      <c r="AB397" s="21">
        <v>0.37</v>
      </c>
    </row>
    <row r="398" spans="1:28" ht="12.75">
      <c r="A398" s="9">
        <v>511</v>
      </c>
      <c r="B398" s="9" t="s">
        <v>110</v>
      </c>
      <c r="C398" s="9">
        <v>200</v>
      </c>
      <c r="D398" s="9">
        <v>200</v>
      </c>
      <c r="E398" s="62">
        <v>0.3</v>
      </c>
      <c r="F398" s="62">
        <v>0.1</v>
      </c>
      <c r="G398" s="62">
        <v>17.2</v>
      </c>
      <c r="H398" s="78">
        <v>71</v>
      </c>
      <c r="I398" s="62">
        <v>0.3</v>
      </c>
      <c r="J398" s="62">
        <v>0.1</v>
      </c>
      <c r="K398" s="62">
        <v>17.2</v>
      </c>
      <c r="L398" s="78">
        <v>71</v>
      </c>
      <c r="M398" s="21">
        <v>0.01</v>
      </c>
      <c r="N398" s="21">
        <v>24</v>
      </c>
      <c r="O398" s="21">
        <v>0</v>
      </c>
      <c r="P398" s="21">
        <v>0</v>
      </c>
      <c r="Q398" s="21">
        <v>0.01</v>
      </c>
      <c r="R398" s="21">
        <v>24</v>
      </c>
      <c r="S398" s="21">
        <v>0</v>
      </c>
      <c r="T398" s="21">
        <v>0</v>
      </c>
      <c r="U398" s="21">
        <v>11</v>
      </c>
      <c r="V398" s="21">
        <v>10</v>
      </c>
      <c r="W398" s="21">
        <v>9</v>
      </c>
      <c r="X398" s="21">
        <v>0.4</v>
      </c>
      <c r="Y398" s="21">
        <v>11</v>
      </c>
      <c r="Z398" s="21">
        <v>10</v>
      </c>
      <c r="AA398" s="21">
        <v>9</v>
      </c>
      <c r="AB398" s="21">
        <v>0.4</v>
      </c>
    </row>
    <row r="399" spans="1:28" ht="12.75">
      <c r="A399" s="9"/>
      <c r="B399" s="9" t="s">
        <v>111</v>
      </c>
      <c r="C399" s="9">
        <v>32</v>
      </c>
      <c r="D399" s="9">
        <v>32</v>
      </c>
      <c r="E399" s="62"/>
      <c r="F399" s="62"/>
      <c r="G399" s="62"/>
      <c r="H399" s="78"/>
      <c r="I399" s="62"/>
      <c r="J399" s="62"/>
      <c r="K399" s="62"/>
      <c r="L399" s="64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</row>
    <row r="400" spans="1:28" ht="12.75">
      <c r="A400" s="9"/>
      <c r="B400" s="9" t="s">
        <v>14</v>
      </c>
      <c r="C400" s="9">
        <v>15</v>
      </c>
      <c r="D400" s="9">
        <v>15</v>
      </c>
      <c r="E400" s="62"/>
      <c r="F400" s="62"/>
      <c r="G400" s="62"/>
      <c r="H400" s="78"/>
      <c r="I400" s="62"/>
      <c r="J400" s="62"/>
      <c r="K400" s="62"/>
      <c r="L400" s="64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</row>
    <row r="401" spans="1:28" ht="12.75">
      <c r="A401" s="9">
        <v>108</v>
      </c>
      <c r="B401" s="9" t="s">
        <v>16</v>
      </c>
      <c r="C401" s="9">
        <v>50</v>
      </c>
      <c r="D401" s="9">
        <v>60</v>
      </c>
      <c r="E401" s="62">
        <v>3.8</v>
      </c>
      <c r="F401" s="62">
        <v>0.4</v>
      </c>
      <c r="G401" s="62">
        <v>24.6</v>
      </c>
      <c r="H401" s="63">
        <v>117.5</v>
      </c>
      <c r="I401" s="63">
        <v>4.56</v>
      </c>
      <c r="J401" s="63">
        <v>0.48</v>
      </c>
      <c r="K401" s="63">
        <v>32.4</v>
      </c>
      <c r="L401" s="64">
        <v>141</v>
      </c>
      <c r="M401" s="21">
        <v>0.05</v>
      </c>
      <c r="N401" s="21">
        <v>0</v>
      </c>
      <c r="O401" s="21">
        <v>0</v>
      </c>
      <c r="P401" s="21">
        <v>0.5</v>
      </c>
      <c r="Q401" s="21">
        <v>0.06</v>
      </c>
      <c r="R401" s="21">
        <v>0</v>
      </c>
      <c r="S401" s="21">
        <v>0</v>
      </c>
      <c r="T401" s="21">
        <v>0.6</v>
      </c>
      <c r="U401" s="21">
        <v>10</v>
      </c>
      <c r="V401" s="21">
        <v>32.5</v>
      </c>
      <c r="W401" s="21">
        <v>7</v>
      </c>
      <c r="X401" s="21">
        <v>0.5</v>
      </c>
      <c r="Y401" s="21">
        <v>12</v>
      </c>
      <c r="Z401" s="21">
        <v>39</v>
      </c>
      <c r="AA401" s="21">
        <v>8.4</v>
      </c>
      <c r="AB401" s="21">
        <v>0.6</v>
      </c>
    </row>
    <row r="402" spans="1:28" ht="12.75">
      <c r="A402" s="9">
        <v>109</v>
      </c>
      <c r="B402" s="9" t="s">
        <v>23</v>
      </c>
      <c r="C402" s="9">
        <v>50</v>
      </c>
      <c r="D402" s="9">
        <v>75</v>
      </c>
      <c r="E402" s="63">
        <v>3.3</v>
      </c>
      <c r="F402" s="63">
        <v>0.6</v>
      </c>
      <c r="G402" s="63">
        <v>16.7</v>
      </c>
      <c r="H402" s="63">
        <v>87.9</v>
      </c>
      <c r="I402" s="63">
        <v>4.62</v>
      </c>
      <c r="J402" s="63">
        <v>7.3</v>
      </c>
      <c r="K402" s="63">
        <v>25.9</v>
      </c>
      <c r="L402" s="64">
        <v>121</v>
      </c>
      <c r="M402" s="21">
        <v>0.09</v>
      </c>
      <c r="N402" s="21">
        <v>0</v>
      </c>
      <c r="O402" s="21">
        <v>0</v>
      </c>
      <c r="P402" s="21">
        <v>0.7</v>
      </c>
      <c r="Q402" s="21">
        <v>0.12</v>
      </c>
      <c r="R402" s="21">
        <v>0</v>
      </c>
      <c r="S402" s="21">
        <v>0</v>
      </c>
      <c r="T402" s="21">
        <v>0.98</v>
      </c>
      <c r="U402" s="21">
        <v>17.5</v>
      </c>
      <c r="V402" s="21">
        <v>79</v>
      </c>
      <c r="W402" s="21">
        <v>23.5</v>
      </c>
      <c r="X402" s="21">
        <v>1.95</v>
      </c>
      <c r="Y402" s="21">
        <v>24.5</v>
      </c>
      <c r="Z402" s="21">
        <v>110.6</v>
      </c>
      <c r="AA402" s="21">
        <v>32.9</v>
      </c>
      <c r="AB402" s="21">
        <v>2.73</v>
      </c>
    </row>
    <row r="403" spans="1:28" ht="12.75">
      <c r="A403" s="9"/>
      <c r="B403" s="9" t="s">
        <v>113</v>
      </c>
      <c r="C403" s="9">
        <v>100</v>
      </c>
      <c r="D403" s="9">
        <v>100</v>
      </c>
      <c r="E403" s="63">
        <v>0.3</v>
      </c>
      <c r="F403" s="63">
        <v>0.4</v>
      </c>
      <c r="G403" s="63">
        <v>11.5</v>
      </c>
      <c r="H403" s="64">
        <v>48</v>
      </c>
      <c r="I403" s="63">
        <v>0.3</v>
      </c>
      <c r="J403" s="63">
        <v>0.4</v>
      </c>
      <c r="K403" s="63">
        <v>11.5</v>
      </c>
      <c r="L403" s="64">
        <v>48</v>
      </c>
      <c r="M403" s="79">
        <v>0</v>
      </c>
      <c r="N403" s="79">
        <v>4.6</v>
      </c>
      <c r="O403" s="79">
        <v>3</v>
      </c>
      <c r="P403" s="79">
        <v>0.2</v>
      </c>
      <c r="Q403" s="79">
        <v>0</v>
      </c>
      <c r="R403" s="79">
        <v>4.6</v>
      </c>
      <c r="S403" s="79">
        <v>3</v>
      </c>
      <c r="T403" s="79">
        <v>0.2</v>
      </c>
      <c r="U403" s="79">
        <v>6</v>
      </c>
      <c r="V403" s="79">
        <v>11</v>
      </c>
      <c r="W403" s="79">
        <v>5</v>
      </c>
      <c r="X403" s="79">
        <v>0.1</v>
      </c>
      <c r="Y403" s="79">
        <v>6</v>
      </c>
      <c r="Z403" s="79">
        <v>11</v>
      </c>
      <c r="AA403" s="79">
        <v>5</v>
      </c>
      <c r="AB403" s="79">
        <v>0.1</v>
      </c>
    </row>
    <row r="404" spans="1:28" ht="12.75">
      <c r="A404" s="127" t="s">
        <v>24</v>
      </c>
      <c r="B404" s="128"/>
      <c r="C404" s="128"/>
      <c r="D404" s="129"/>
      <c r="E404" s="80">
        <f>E380+E387+E391+E398+E401+E402+E403+E397</f>
        <v>27.03</v>
      </c>
      <c r="F404" s="80">
        <f aca="true" t="shared" si="22" ref="F404:AB404">F380+F387+F391+F398+F401+F402+F403+F397</f>
        <v>21.1</v>
      </c>
      <c r="G404" s="80">
        <f t="shared" si="22"/>
        <v>107.38000000000001</v>
      </c>
      <c r="H404" s="80">
        <f t="shared" si="22"/>
        <v>737.5</v>
      </c>
      <c r="I404" s="80">
        <f t="shared" si="22"/>
        <v>34.379999999999995</v>
      </c>
      <c r="J404" s="80">
        <f t="shared" si="22"/>
        <v>33.43</v>
      </c>
      <c r="K404" s="80">
        <f t="shared" si="22"/>
        <v>138.20000000000002</v>
      </c>
      <c r="L404" s="80">
        <f t="shared" si="22"/>
        <v>952.2</v>
      </c>
      <c r="M404" s="80">
        <f t="shared" si="22"/>
        <v>0.41800000000000004</v>
      </c>
      <c r="N404" s="80">
        <f t="shared" si="22"/>
        <v>76.7</v>
      </c>
      <c r="O404" s="80">
        <f t="shared" si="22"/>
        <v>3.065</v>
      </c>
      <c r="P404" s="80">
        <f t="shared" si="22"/>
        <v>9.149999999999999</v>
      </c>
      <c r="Q404" s="80">
        <f t="shared" si="22"/>
        <v>0.5549999999999999</v>
      </c>
      <c r="R404" s="80">
        <f t="shared" si="22"/>
        <v>91.89999999999999</v>
      </c>
      <c r="S404" s="80">
        <f t="shared" si="22"/>
        <v>3.09</v>
      </c>
      <c r="T404" s="80">
        <f t="shared" si="22"/>
        <v>12.799999999999999</v>
      </c>
      <c r="U404" s="80">
        <f t="shared" si="22"/>
        <v>159</v>
      </c>
      <c r="V404" s="80">
        <f t="shared" si="22"/>
        <v>449</v>
      </c>
      <c r="W404" s="80">
        <f t="shared" si="22"/>
        <v>121.5</v>
      </c>
      <c r="X404" s="80">
        <f t="shared" si="22"/>
        <v>5.869999999999999</v>
      </c>
      <c r="Y404" s="80">
        <f t="shared" si="22"/>
        <v>206.07</v>
      </c>
      <c r="Z404" s="80">
        <f t="shared" si="22"/>
        <v>615.3</v>
      </c>
      <c r="AA404" s="80">
        <f t="shared" si="22"/>
        <v>158.3</v>
      </c>
      <c r="AB404" s="80">
        <f t="shared" si="22"/>
        <v>7.72</v>
      </c>
    </row>
    <row r="405" spans="1:28" ht="12.75">
      <c r="A405" s="119" t="s">
        <v>25</v>
      </c>
      <c r="B405" s="119"/>
      <c r="C405" s="119"/>
      <c r="D405" s="119"/>
      <c r="E405" s="81">
        <f>E378+E404</f>
        <v>42.07</v>
      </c>
      <c r="F405" s="81">
        <f aca="true" t="shared" si="23" ref="F405:AB405">F378+F404</f>
        <v>42.120000000000005</v>
      </c>
      <c r="G405" s="81">
        <f t="shared" si="23"/>
        <v>161.36</v>
      </c>
      <c r="H405" s="81">
        <f t="shared" si="23"/>
        <v>1197.3</v>
      </c>
      <c r="I405" s="81">
        <f t="shared" si="23"/>
        <v>51.779999999999994</v>
      </c>
      <c r="J405" s="81">
        <f t="shared" si="23"/>
        <v>56.33</v>
      </c>
      <c r="K405" s="81">
        <f t="shared" si="23"/>
        <v>204.20000000000002</v>
      </c>
      <c r="L405" s="81">
        <f t="shared" si="23"/>
        <v>1480</v>
      </c>
      <c r="M405" s="81">
        <f t="shared" si="23"/>
        <v>0.688</v>
      </c>
      <c r="N405" s="81">
        <f t="shared" si="23"/>
        <v>86.60000000000001</v>
      </c>
      <c r="O405" s="81">
        <f t="shared" si="23"/>
        <v>3.125</v>
      </c>
      <c r="P405" s="81">
        <f t="shared" si="23"/>
        <v>10.45</v>
      </c>
      <c r="Q405" s="81">
        <f t="shared" si="23"/>
        <v>0.875</v>
      </c>
      <c r="R405" s="81">
        <f t="shared" si="23"/>
        <v>105.1</v>
      </c>
      <c r="S405" s="81">
        <f t="shared" si="23"/>
        <v>3.17</v>
      </c>
      <c r="T405" s="81">
        <f t="shared" si="23"/>
        <v>14.35</v>
      </c>
      <c r="U405" s="81">
        <f t="shared" si="23"/>
        <v>283.8</v>
      </c>
      <c r="V405" s="81">
        <f t="shared" si="23"/>
        <v>689.2</v>
      </c>
      <c r="W405" s="81">
        <f t="shared" si="23"/>
        <v>181.2</v>
      </c>
      <c r="X405" s="81">
        <f t="shared" si="23"/>
        <v>9.04</v>
      </c>
      <c r="Y405" s="81">
        <f t="shared" si="23"/>
        <v>359.47</v>
      </c>
      <c r="Z405" s="81">
        <f t="shared" si="23"/>
        <v>892.6999999999999</v>
      </c>
      <c r="AA405" s="81">
        <f t="shared" si="23"/>
        <v>232.10000000000002</v>
      </c>
      <c r="AB405" s="81">
        <f t="shared" si="23"/>
        <v>11.24</v>
      </c>
    </row>
    <row r="406" spans="1:28" ht="12.75">
      <c r="A406" s="120" t="s">
        <v>45</v>
      </c>
      <c r="B406" s="121"/>
      <c r="C406" s="121"/>
      <c r="D406" s="121"/>
      <c r="E406" s="122"/>
      <c r="F406" s="13"/>
      <c r="G406" s="13"/>
      <c r="H406" s="13"/>
      <c r="I406" s="13"/>
      <c r="J406" s="13"/>
      <c r="K406" s="13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3"/>
      <c r="AB406" s="13"/>
    </row>
    <row r="407" spans="1:28" ht="12.75">
      <c r="A407" s="9" t="s">
        <v>214</v>
      </c>
      <c r="B407" s="9" t="s">
        <v>215</v>
      </c>
      <c r="C407" s="9">
        <v>150</v>
      </c>
      <c r="D407" s="9">
        <v>200</v>
      </c>
      <c r="E407" s="94">
        <v>11.7</v>
      </c>
      <c r="F407" s="94">
        <v>8.5</v>
      </c>
      <c r="G407" s="94">
        <v>41.9</v>
      </c>
      <c r="H407" s="94">
        <v>255</v>
      </c>
      <c r="I407" s="63">
        <v>16.3</v>
      </c>
      <c r="J407" s="63">
        <v>9.3</v>
      </c>
      <c r="K407" s="63">
        <v>53.6</v>
      </c>
      <c r="L407" s="64">
        <v>382</v>
      </c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3"/>
      <c r="AB407" s="13"/>
    </row>
    <row r="408" spans="1:28" ht="12.75">
      <c r="A408" s="23">
        <v>22</v>
      </c>
      <c r="B408" s="32" t="s">
        <v>59</v>
      </c>
      <c r="C408" s="23">
        <v>100</v>
      </c>
      <c r="D408" s="23">
        <v>100</v>
      </c>
      <c r="E408" s="26">
        <v>1</v>
      </c>
      <c r="F408" s="26">
        <v>10.2</v>
      </c>
      <c r="G408" s="26">
        <v>3.5</v>
      </c>
      <c r="H408" s="26">
        <v>110</v>
      </c>
      <c r="I408" s="26">
        <v>1</v>
      </c>
      <c r="J408" s="26">
        <v>10.2</v>
      </c>
      <c r="K408" s="26">
        <v>3.5</v>
      </c>
      <c r="L408" s="26">
        <v>110</v>
      </c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3"/>
      <c r="AB408" s="13"/>
    </row>
    <row r="409" spans="1:28" ht="12.75">
      <c r="A409" s="23">
        <v>381</v>
      </c>
      <c r="B409" s="32" t="s">
        <v>124</v>
      </c>
      <c r="C409" s="23">
        <v>100</v>
      </c>
      <c r="D409" s="23">
        <v>100</v>
      </c>
      <c r="E409" s="26">
        <v>17.8</v>
      </c>
      <c r="F409" s="26">
        <v>17.5</v>
      </c>
      <c r="G409" s="26">
        <v>14.3</v>
      </c>
      <c r="H409" s="26">
        <v>286</v>
      </c>
      <c r="I409" s="26">
        <v>17.8</v>
      </c>
      <c r="J409" s="26">
        <v>17.5</v>
      </c>
      <c r="K409" s="26">
        <v>14.3</v>
      </c>
      <c r="L409" s="26">
        <v>286</v>
      </c>
      <c r="M409" s="33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</row>
    <row r="411" spans="1:28" ht="15.75">
      <c r="A411" s="123" t="s">
        <v>158</v>
      </c>
      <c r="B411" s="124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  <c r="Q411" s="124"/>
      <c r="R411" s="124"/>
      <c r="S411" s="124"/>
      <c r="T411" s="124"/>
      <c r="U411" s="124"/>
      <c r="V411" s="124"/>
      <c r="W411" s="124"/>
      <c r="X411" s="124"/>
      <c r="Y411" s="124"/>
      <c r="Z411" s="124"/>
      <c r="AA411" s="124"/>
      <c r="AB411" s="125"/>
    </row>
    <row r="412" spans="1:28" ht="15">
      <c r="A412" s="126" t="s">
        <v>12</v>
      </c>
      <c r="B412" s="126"/>
      <c r="C412" s="126"/>
      <c r="D412" s="126"/>
      <c r="E412" s="87"/>
      <c r="F412" s="87"/>
      <c r="G412" s="87"/>
      <c r="H412" s="88"/>
      <c r="I412" s="89"/>
      <c r="J412" s="89"/>
      <c r="K412" s="89"/>
      <c r="L412" s="90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  <c r="AA412" s="89"/>
      <c r="AB412" s="89"/>
    </row>
    <row r="413" spans="1:28" ht="12.75">
      <c r="A413" s="9">
        <v>345</v>
      </c>
      <c r="B413" s="9" t="s">
        <v>159</v>
      </c>
      <c r="C413" s="20">
        <v>100</v>
      </c>
      <c r="D413" s="20">
        <v>100</v>
      </c>
      <c r="E413" s="63">
        <v>13.9</v>
      </c>
      <c r="F413" s="63">
        <v>2.1</v>
      </c>
      <c r="G413" s="63">
        <v>9.6</v>
      </c>
      <c r="H413" s="63">
        <v>113</v>
      </c>
      <c r="I413" s="63">
        <v>13.9</v>
      </c>
      <c r="J413" s="63">
        <v>2.1</v>
      </c>
      <c r="K413" s="63">
        <v>9.6</v>
      </c>
      <c r="L413" s="63">
        <v>113</v>
      </c>
      <c r="M413" s="21">
        <v>0.07</v>
      </c>
      <c r="N413" s="21">
        <v>0.4</v>
      </c>
      <c r="O413" s="21">
        <v>0.02</v>
      </c>
      <c r="P413" s="21">
        <v>1</v>
      </c>
      <c r="Q413" s="21">
        <v>0.07</v>
      </c>
      <c r="R413" s="21">
        <v>0.4</v>
      </c>
      <c r="S413" s="21">
        <v>0.02</v>
      </c>
      <c r="T413" s="21">
        <v>1</v>
      </c>
      <c r="U413" s="21">
        <v>35</v>
      </c>
      <c r="V413" s="21">
        <v>160</v>
      </c>
      <c r="W413" s="21">
        <v>23</v>
      </c>
      <c r="X413" s="21">
        <v>0.6</v>
      </c>
      <c r="Y413" s="21">
        <v>35</v>
      </c>
      <c r="Z413" s="21">
        <v>160</v>
      </c>
      <c r="AA413" s="21">
        <v>23</v>
      </c>
      <c r="AB413" s="21">
        <v>0.6</v>
      </c>
    </row>
    <row r="414" spans="1:28" ht="12.75">
      <c r="A414" s="9"/>
      <c r="B414" s="9" t="s">
        <v>157</v>
      </c>
      <c r="C414" s="20">
        <v>131</v>
      </c>
      <c r="D414" s="20">
        <v>131</v>
      </c>
      <c r="E414" s="63"/>
      <c r="F414" s="63"/>
      <c r="G414" s="63"/>
      <c r="H414" s="64"/>
      <c r="I414" s="63"/>
      <c r="J414" s="63"/>
      <c r="K414" s="63"/>
      <c r="L414" s="64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</row>
    <row r="415" spans="1:28" ht="12.75">
      <c r="A415" s="9"/>
      <c r="B415" s="9" t="s">
        <v>13</v>
      </c>
      <c r="C415" s="20">
        <v>14</v>
      </c>
      <c r="D415" s="20">
        <v>14</v>
      </c>
      <c r="E415" s="63"/>
      <c r="F415" s="63"/>
      <c r="G415" s="63"/>
      <c r="H415" s="64"/>
      <c r="I415" s="63"/>
      <c r="J415" s="63"/>
      <c r="K415" s="63"/>
      <c r="L415" s="64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</row>
    <row r="416" spans="1:28" ht="12.75">
      <c r="A416" s="9"/>
      <c r="B416" s="9" t="s">
        <v>22</v>
      </c>
      <c r="C416" s="20">
        <v>15</v>
      </c>
      <c r="D416" s="20">
        <v>16</v>
      </c>
      <c r="E416" s="63"/>
      <c r="F416" s="63"/>
      <c r="G416" s="63"/>
      <c r="H416" s="64"/>
      <c r="I416" s="63"/>
      <c r="J416" s="63"/>
      <c r="K416" s="63"/>
      <c r="L416" s="64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</row>
    <row r="417" spans="1:28" ht="12.75">
      <c r="A417" s="9"/>
      <c r="B417" s="9" t="s">
        <v>153</v>
      </c>
      <c r="C417" s="20">
        <v>2</v>
      </c>
      <c r="D417" s="20">
        <v>2</v>
      </c>
      <c r="E417" s="63"/>
      <c r="F417" s="63"/>
      <c r="G417" s="63"/>
      <c r="H417" s="64"/>
      <c r="I417" s="63"/>
      <c r="J417" s="63"/>
      <c r="K417" s="63"/>
      <c r="L417" s="64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</row>
    <row r="418" spans="1:28" ht="12.75">
      <c r="A418" s="9">
        <v>173</v>
      </c>
      <c r="B418" s="9" t="s">
        <v>30</v>
      </c>
      <c r="C418" s="20">
        <v>100</v>
      </c>
      <c r="D418" s="20">
        <v>150</v>
      </c>
      <c r="E418" s="63">
        <v>13.9</v>
      </c>
      <c r="F418" s="63">
        <v>2.1</v>
      </c>
      <c r="G418" s="63">
        <v>11.7</v>
      </c>
      <c r="H418" s="63">
        <v>113</v>
      </c>
      <c r="I418" s="63">
        <v>18.7</v>
      </c>
      <c r="J418" s="63">
        <v>2.8</v>
      </c>
      <c r="K418" s="63">
        <v>16.7</v>
      </c>
      <c r="L418" s="63">
        <v>169</v>
      </c>
      <c r="M418" s="21">
        <v>0.07</v>
      </c>
      <c r="N418" s="21">
        <v>0.4</v>
      </c>
      <c r="O418" s="21">
        <v>0.02</v>
      </c>
      <c r="P418" s="21">
        <v>1</v>
      </c>
      <c r="Q418" s="21">
        <v>0.1</v>
      </c>
      <c r="R418" s="21">
        <v>0.6</v>
      </c>
      <c r="S418" s="21">
        <v>0.03</v>
      </c>
      <c r="T418" s="21">
        <v>1.5</v>
      </c>
      <c r="U418" s="21">
        <v>35</v>
      </c>
      <c r="V418" s="21">
        <v>160</v>
      </c>
      <c r="W418" s="21">
        <v>23</v>
      </c>
      <c r="X418" s="21">
        <v>0.6</v>
      </c>
      <c r="Y418" s="21">
        <v>52.5</v>
      </c>
      <c r="Z418" s="21">
        <v>240</v>
      </c>
      <c r="AA418" s="21">
        <v>34.5</v>
      </c>
      <c r="AB418" s="21">
        <v>0.9</v>
      </c>
    </row>
    <row r="419" spans="1:28" ht="12.75">
      <c r="A419" s="9"/>
      <c r="B419" s="9" t="s">
        <v>20</v>
      </c>
      <c r="C419" s="20">
        <v>132</v>
      </c>
      <c r="D419" s="20">
        <v>132</v>
      </c>
      <c r="E419" s="63"/>
      <c r="F419" s="63"/>
      <c r="G419" s="63"/>
      <c r="H419" s="64"/>
      <c r="I419" s="63"/>
      <c r="J419" s="63"/>
      <c r="K419" s="63"/>
      <c r="L419" s="64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</row>
    <row r="420" spans="1:28" ht="12.75">
      <c r="A420" s="9"/>
      <c r="B420" s="9" t="s">
        <v>156</v>
      </c>
      <c r="C420" s="20">
        <v>2</v>
      </c>
      <c r="D420" s="20">
        <v>2</v>
      </c>
      <c r="E420" s="63"/>
      <c r="F420" s="63"/>
      <c r="G420" s="63"/>
      <c r="H420" s="64"/>
      <c r="I420" s="63"/>
      <c r="J420" s="63"/>
      <c r="K420" s="63"/>
      <c r="L420" s="64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</row>
    <row r="421" spans="1:28" ht="12.75">
      <c r="A421" s="9">
        <v>496</v>
      </c>
      <c r="B421" s="9" t="s">
        <v>15</v>
      </c>
      <c r="C421" s="9">
        <v>200</v>
      </c>
      <c r="D421" s="9">
        <v>200</v>
      </c>
      <c r="E421" s="63">
        <v>3.6</v>
      </c>
      <c r="F421" s="63">
        <v>3.3</v>
      </c>
      <c r="G421" s="63">
        <v>25</v>
      </c>
      <c r="H421" s="63">
        <v>144</v>
      </c>
      <c r="I421" s="63">
        <v>3.6</v>
      </c>
      <c r="J421" s="63">
        <v>3.3</v>
      </c>
      <c r="K421" s="63">
        <v>25</v>
      </c>
      <c r="L421" s="63">
        <v>144</v>
      </c>
      <c r="M421" s="21">
        <v>0.04</v>
      </c>
      <c r="N421" s="21">
        <v>1.3</v>
      </c>
      <c r="O421" s="21">
        <v>0.02</v>
      </c>
      <c r="P421" s="21">
        <v>0</v>
      </c>
      <c r="Q421" s="21">
        <v>0.04</v>
      </c>
      <c r="R421" s="21">
        <v>1.3</v>
      </c>
      <c r="S421" s="21">
        <v>0.02</v>
      </c>
      <c r="T421" s="21">
        <v>0</v>
      </c>
      <c r="U421" s="21">
        <v>124</v>
      </c>
      <c r="V421" s="21">
        <v>110</v>
      </c>
      <c r="W421" s="21">
        <v>27</v>
      </c>
      <c r="X421" s="21">
        <v>0.8</v>
      </c>
      <c r="Y421" s="21">
        <v>124</v>
      </c>
      <c r="Z421" s="21">
        <v>110</v>
      </c>
      <c r="AA421" s="21">
        <v>27</v>
      </c>
      <c r="AB421" s="21">
        <v>0.8</v>
      </c>
    </row>
    <row r="422" spans="1:28" ht="12.75">
      <c r="A422" s="9"/>
      <c r="B422" s="9" t="s">
        <v>129</v>
      </c>
      <c r="C422" s="9">
        <v>2.5</v>
      </c>
      <c r="D422" s="9">
        <v>2.5</v>
      </c>
      <c r="E422" s="63"/>
      <c r="F422" s="63"/>
      <c r="G422" s="63"/>
      <c r="H422" s="63"/>
      <c r="I422" s="63"/>
      <c r="J422" s="63"/>
      <c r="K422" s="63"/>
      <c r="L422" s="64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</row>
    <row r="423" spans="1:28" ht="12.75">
      <c r="A423" s="9"/>
      <c r="B423" s="9" t="s">
        <v>13</v>
      </c>
      <c r="C423" s="9">
        <v>150</v>
      </c>
      <c r="D423" s="9">
        <v>150</v>
      </c>
      <c r="E423" s="63"/>
      <c r="F423" s="63"/>
      <c r="G423" s="63"/>
      <c r="H423" s="63"/>
      <c r="I423" s="63"/>
      <c r="J423" s="63"/>
      <c r="K423" s="63"/>
      <c r="L423" s="64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</row>
    <row r="424" spans="1:28" ht="12.75">
      <c r="A424" s="9"/>
      <c r="B424" s="9" t="s">
        <v>14</v>
      </c>
      <c r="C424" s="9">
        <v>15</v>
      </c>
      <c r="D424" s="9">
        <v>15</v>
      </c>
      <c r="E424" s="63"/>
      <c r="F424" s="63"/>
      <c r="G424" s="63"/>
      <c r="H424" s="63"/>
      <c r="I424" s="63"/>
      <c r="J424" s="63"/>
      <c r="K424" s="63"/>
      <c r="L424" s="64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</row>
    <row r="425" spans="1:28" ht="12.75">
      <c r="A425" s="9">
        <v>108</v>
      </c>
      <c r="B425" s="9" t="s">
        <v>16</v>
      </c>
      <c r="C425" s="20">
        <v>40</v>
      </c>
      <c r="D425" s="20">
        <v>60</v>
      </c>
      <c r="E425" s="62">
        <v>3.04</v>
      </c>
      <c r="F425" s="62">
        <v>0.32</v>
      </c>
      <c r="G425" s="62">
        <v>19.68</v>
      </c>
      <c r="H425" s="63">
        <v>94</v>
      </c>
      <c r="I425" s="62">
        <v>3.8</v>
      </c>
      <c r="J425" s="62">
        <v>0.4</v>
      </c>
      <c r="K425" s="62">
        <v>26.5</v>
      </c>
      <c r="L425" s="64">
        <v>117.5</v>
      </c>
      <c r="M425" s="21">
        <v>0.04</v>
      </c>
      <c r="N425" s="21">
        <v>0</v>
      </c>
      <c r="O425" s="21">
        <v>0</v>
      </c>
      <c r="P425" s="21">
        <v>0.45</v>
      </c>
      <c r="Q425" s="21">
        <v>0.05</v>
      </c>
      <c r="R425" s="21">
        <v>0</v>
      </c>
      <c r="S425" s="21">
        <v>0</v>
      </c>
      <c r="T425" s="21">
        <v>0.5</v>
      </c>
      <c r="U425" s="21">
        <v>8</v>
      </c>
      <c r="V425" s="21">
        <v>26</v>
      </c>
      <c r="W425" s="21">
        <v>5.6</v>
      </c>
      <c r="X425" s="21">
        <v>0.5</v>
      </c>
      <c r="Y425" s="21">
        <v>10</v>
      </c>
      <c r="Z425" s="21">
        <v>32.5</v>
      </c>
      <c r="AA425" s="21">
        <v>7</v>
      </c>
      <c r="AB425" s="21">
        <v>0.5</v>
      </c>
    </row>
    <row r="426" spans="1:28" ht="12.75">
      <c r="A426" s="9"/>
      <c r="B426" s="17" t="s">
        <v>164</v>
      </c>
      <c r="C426" s="31">
        <v>10</v>
      </c>
      <c r="D426" s="31">
        <v>10</v>
      </c>
      <c r="E426" s="62">
        <v>0.1</v>
      </c>
      <c r="F426" s="62">
        <v>7.3</v>
      </c>
      <c r="G426" s="62">
        <v>0.1</v>
      </c>
      <c r="H426" s="63">
        <v>66.2</v>
      </c>
      <c r="I426" s="62">
        <v>0.1</v>
      </c>
      <c r="J426" s="62">
        <v>7.3</v>
      </c>
      <c r="K426" s="62">
        <v>0.1</v>
      </c>
      <c r="L426" s="63">
        <v>66.2</v>
      </c>
      <c r="M426" s="21">
        <v>0</v>
      </c>
      <c r="N426" s="21">
        <v>0</v>
      </c>
      <c r="O426" s="21">
        <v>84</v>
      </c>
      <c r="P426" s="21">
        <v>0.28</v>
      </c>
      <c r="Q426" s="21">
        <v>0</v>
      </c>
      <c r="R426" s="21">
        <v>0</v>
      </c>
      <c r="S426" s="21">
        <v>84</v>
      </c>
      <c r="T426" s="21">
        <v>0.28</v>
      </c>
      <c r="U426" s="21">
        <v>0.4</v>
      </c>
      <c r="V426" s="21">
        <v>0.3</v>
      </c>
      <c r="W426" s="21">
        <v>0</v>
      </c>
      <c r="X426" s="21">
        <v>0</v>
      </c>
      <c r="Y426" s="21">
        <v>0.4</v>
      </c>
      <c r="Z426" s="21">
        <v>0.3</v>
      </c>
      <c r="AA426" s="21">
        <v>0</v>
      </c>
      <c r="AB426" s="21">
        <v>0</v>
      </c>
    </row>
    <row r="427" spans="1:28" ht="12.75">
      <c r="A427" s="2"/>
      <c r="B427" s="116" t="s">
        <v>18</v>
      </c>
      <c r="C427" s="117"/>
      <c r="D427" s="118"/>
      <c r="E427" s="66">
        <f>E413+E418+E421+E425+E426</f>
        <v>34.540000000000006</v>
      </c>
      <c r="F427" s="66">
        <f aca="true" t="shared" si="24" ref="F427:Z427">F413+F418+F421+F425+F426</f>
        <v>15.120000000000001</v>
      </c>
      <c r="G427" s="66">
        <f t="shared" si="24"/>
        <v>66.07999999999998</v>
      </c>
      <c r="H427" s="66">
        <f t="shared" si="24"/>
        <v>530.2</v>
      </c>
      <c r="I427" s="66">
        <f t="shared" si="24"/>
        <v>40.1</v>
      </c>
      <c r="J427" s="66">
        <f t="shared" si="24"/>
        <v>15.899999999999999</v>
      </c>
      <c r="K427" s="66">
        <f t="shared" si="24"/>
        <v>77.89999999999999</v>
      </c>
      <c r="L427" s="66">
        <f t="shared" si="24"/>
        <v>609.7</v>
      </c>
      <c r="M427" s="66">
        <f t="shared" si="24"/>
        <v>0.22000000000000003</v>
      </c>
      <c r="N427" s="66">
        <f t="shared" si="24"/>
        <v>2.1</v>
      </c>
      <c r="O427" s="66">
        <f t="shared" si="24"/>
        <v>84.06</v>
      </c>
      <c r="P427" s="66">
        <f t="shared" si="24"/>
        <v>2.7300000000000004</v>
      </c>
      <c r="Q427" s="66">
        <f t="shared" si="24"/>
        <v>0.26</v>
      </c>
      <c r="R427" s="66">
        <f t="shared" si="24"/>
        <v>2.3</v>
      </c>
      <c r="S427" s="66">
        <f t="shared" si="24"/>
        <v>84.07</v>
      </c>
      <c r="T427" s="66">
        <f t="shared" si="24"/>
        <v>3.2800000000000002</v>
      </c>
      <c r="U427" s="66">
        <f t="shared" si="24"/>
        <v>202.4</v>
      </c>
      <c r="V427" s="66">
        <f t="shared" si="24"/>
        <v>456.3</v>
      </c>
      <c r="W427" s="66">
        <f t="shared" si="24"/>
        <v>78.6</v>
      </c>
      <c r="X427" s="66">
        <f t="shared" si="24"/>
        <v>2.5</v>
      </c>
      <c r="Y427" s="66">
        <f t="shared" si="24"/>
        <v>221.9</v>
      </c>
      <c r="Z427" s="66">
        <f t="shared" si="24"/>
        <v>542.8</v>
      </c>
      <c r="AA427" s="66">
        <f>AA413+AA418+AA421+AA425+AA426</f>
        <v>91.5</v>
      </c>
      <c r="AB427" s="66">
        <f>AB413+AB418+AB421+AB425+AB426</f>
        <v>2.8</v>
      </c>
    </row>
    <row r="428" spans="1:28" ht="15.75">
      <c r="A428" s="116" t="s">
        <v>19</v>
      </c>
      <c r="B428" s="117"/>
      <c r="C428" s="117"/>
      <c r="D428" s="118"/>
      <c r="E428" s="67"/>
      <c r="F428" s="67"/>
      <c r="G428" s="67"/>
      <c r="H428" s="68"/>
      <c r="I428" s="69"/>
      <c r="J428" s="70"/>
      <c r="K428" s="69"/>
      <c r="L428" s="71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  <c r="AA428" s="65"/>
      <c r="AB428" s="65"/>
    </row>
    <row r="429" spans="1:28" ht="12.75">
      <c r="A429" s="9">
        <v>157</v>
      </c>
      <c r="B429" s="53" t="s">
        <v>192</v>
      </c>
      <c r="C429" s="9">
        <v>200</v>
      </c>
      <c r="D429" s="9">
        <v>250</v>
      </c>
      <c r="E429" s="63">
        <v>1.9</v>
      </c>
      <c r="F429" s="63">
        <v>4.06</v>
      </c>
      <c r="G429" s="63">
        <v>14.6</v>
      </c>
      <c r="H429" s="64">
        <v>102.6</v>
      </c>
      <c r="I429" s="63">
        <v>2.37</v>
      </c>
      <c r="J429" s="63">
        <v>5.07</v>
      </c>
      <c r="K429" s="63">
        <v>19.6</v>
      </c>
      <c r="L429" s="64">
        <v>142.5</v>
      </c>
      <c r="M429" s="21">
        <v>0.032</v>
      </c>
      <c r="N429" s="21">
        <v>0.76</v>
      </c>
      <c r="O429" s="21">
        <v>0</v>
      </c>
      <c r="P429" s="21">
        <v>2.06</v>
      </c>
      <c r="Q429" s="21">
        <v>0.04</v>
      </c>
      <c r="R429" s="21">
        <v>0.95</v>
      </c>
      <c r="S429" s="21">
        <v>0</v>
      </c>
      <c r="T429" s="21">
        <v>2.57</v>
      </c>
      <c r="U429" s="21">
        <v>7.8</v>
      </c>
      <c r="V429" s="21">
        <v>23.8</v>
      </c>
      <c r="W429" s="21">
        <v>7.2</v>
      </c>
      <c r="X429" s="21">
        <v>0.36</v>
      </c>
      <c r="Y429" s="21">
        <v>9.75</v>
      </c>
      <c r="Z429" s="21">
        <v>29.75</v>
      </c>
      <c r="AA429" s="21">
        <v>9</v>
      </c>
      <c r="AB429" s="21">
        <v>0.45</v>
      </c>
    </row>
    <row r="430" spans="1:28" ht="12.75">
      <c r="A430" s="9"/>
      <c r="B430" s="9" t="s">
        <v>160</v>
      </c>
      <c r="C430" s="9">
        <v>8</v>
      </c>
      <c r="D430" s="9">
        <v>11</v>
      </c>
      <c r="E430" s="62"/>
      <c r="F430" s="62"/>
      <c r="G430" s="62"/>
      <c r="H430" s="64"/>
      <c r="I430" s="62"/>
      <c r="J430" s="62"/>
      <c r="K430" s="62"/>
      <c r="L430" s="64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</row>
    <row r="431" spans="1:28" ht="12.75">
      <c r="A431" s="9"/>
      <c r="B431" s="9" t="s">
        <v>167</v>
      </c>
      <c r="C431" s="9">
        <v>10</v>
      </c>
      <c r="D431" s="9">
        <v>12.5</v>
      </c>
      <c r="E431" s="62"/>
      <c r="F431" s="62"/>
      <c r="G431" s="62"/>
      <c r="H431" s="64"/>
      <c r="I431" s="62"/>
      <c r="J431" s="62"/>
      <c r="K431" s="62"/>
      <c r="L431" s="64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</row>
    <row r="432" spans="1:28" ht="12.75">
      <c r="A432" s="9"/>
      <c r="B432" s="9" t="s">
        <v>168</v>
      </c>
      <c r="C432" s="9">
        <v>4</v>
      </c>
      <c r="D432" s="9">
        <v>5</v>
      </c>
      <c r="E432" s="62"/>
      <c r="F432" s="62"/>
      <c r="G432" s="62"/>
      <c r="H432" s="64"/>
      <c r="I432" s="62"/>
      <c r="J432" s="62"/>
      <c r="K432" s="62"/>
      <c r="L432" s="64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</row>
    <row r="433" spans="1:28" ht="12.75">
      <c r="A433" s="9"/>
      <c r="B433" s="9" t="s">
        <v>120</v>
      </c>
      <c r="C433" s="9">
        <v>9.6</v>
      </c>
      <c r="D433" s="9">
        <v>12</v>
      </c>
      <c r="E433" s="62"/>
      <c r="F433" s="62"/>
      <c r="G433" s="62"/>
      <c r="H433" s="64"/>
      <c r="I433" s="62"/>
      <c r="J433" s="62"/>
      <c r="K433" s="62"/>
      <c r="L433" s="64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</row>
    <row r="434" spans="1:28" ht="12.75">
      <c r="A434" s="9"/>
      <c r="B434" s="9" t="s">
        <v>145</v>
      </c>
      <c r="C434" s="9">
        <v>20</v>
      </c>
      <c r="D434" s="9">
        <v>30</v>
      </c>
      <c r="E434" s="63"/>
      <c r="F434" s="63"/>
      <c r="G434" s="63"/>
      <c r="H434" s="64"/>
      <c r="I434" s="63"/>
      <c r="J434" s="63"/>
      <c r="K434" s="63"/>
      <c r="L434" s="64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</row>
    <row r="435" spans="1:29" ht="12.75">
      <c r="A435" s="24" t="s">
        <v>207</v>
      </c>
      <c r="B435" s="24" t="s">
        <v>208</v>
      </c>
      <c r="C435" s="24">
        <v>100</v>
      </c>
      <c r="D435" s="24">
        <v>150</v>
      </c>
      <c r="E435" s="82">
        <v>2.7</v>
      </c>
      <c r="F435" s="82">
        <v>5.9</v>
      </c>
      <c r="G435" s="82">
        <v>12.5</v>
      </c>
      <c r="H435" s="82">
        <v>102.2</v>
      </c>
      <c r="I435" s="82">
        <v>4.1</v>
      </c>
      <c r="J435" s="82">
        <v>8.9</v>
      </c>
      <c r="K435" s="82">
        <v>17.5</v>
      </c>
      <c r="L435" s="82">
        <v>153.3</v>
      </c>
      <c r="M435" s="93">
        <v>0.05</v>
      </c>
      <c r="N435" s="93">
        <v>22.6</v>
      </c>
      <c r="O435" s="93">
        <v>500</v>
      </c>
      <c r="P435" s="93">
        <v>0.2</v>
      </c>
      <c r="Q435" s="93">
        <v>0.075</v>
      </c>
      <c r="R435" s="93">
        <v>33.9</v>
      </c>
      <c r="S435" s="93">
        <v>750</v>
      </c>
      <c r="T435" s="93">
        <v>0.3</v>
      </c>
      <c r="U435" s="93">
        <v>63.1</v>
      </c>
      <c r="V435" s="93">
        <v>52</v>
      </c>
      <c r="W435" s="93">
        <v>26.5</v>
      </c>
      <c r="X435" s="93">
        <v>1</v>
      </c>
      <c r="Y435" s="93">
        <v>94.6</v>
      </c>
      <c r="Z435" s="93">
        <v>78</v>
      </c>
      <c r="AA435" s="93">
        <v>39.7</v>
      </c>
      <c r="AB435" s="93">
        <v>1.5</v>
      </c>
      <c r="AC435" s="60"/>
    </row>
    <row r="436" spans="1:29" ht="12.75">
      <c r="A436" s="12"/>
      <c r="B436" s="12" t="s">
        <v>119</v>
      </c>
      <c r="C436" s="12">
        <v>143</v>
      </c>
      <c r="D436" s="12">
        <v>214</v>
      </c>
      <c r="E436" s="91"/>
      <c r="F436" s="91"/>
      <c r="G436" s="91"/>
      <c r="H436" s="92"/>
      <c r="I436" s="91"/>
      <c r="J436" s="91"/>
      <c r="K436" s="91"/>
      <c r="L436" s="92"/>
      <c r="M436" s="93"/>
      <c r="N436" s="93"/>
      <c r="O436" s="93"/>
      <c r="P436" s="93"/>
      <c r="Q436" s="93"/>
      <c r="R436" s="93"/>
      <c r="S436" s="93"/>
      <c r="T436" s="93"/>
      <c r="U436" s="93"/>
      <c r="V436" s="93"/>
      <c r="W436" s="93"/>
      <c r="X436" s="93"/>
      <c r="Y436" s="93"/>
      <c r="Z436" s="93"/>
      <c r="AA436" s="93"/>
      <c r="AB436" s="93"/>
      <c r="AC436" s="60"/>
    </row>
    <row r="437" spans="1:29" ht="12.75">
      <c r="A437" s="12"/>
      <c r="B437" s="12" t="s">
        <v>156</v>
      </c>
      <c r="C437" s="12">
        <v>3.5</v>
      </c>
      <c r="D437" s="12">
        <v>5.2</v>
      </c>
      <c r="E437" s="91"/>
      <c r="F437" s="91"/>
      <c r="G437" s="91"/>
      <c r="H437" s="92"/>
      <c r="I437" s="91"/>
      <c r="J437" s="91"/>
      <c r="K437" s="91"/>
      <c r="L437" s="92"/>
      <c r="M437" s="93"/>
      <c r="N437" s="93"/>
      <c r="O437" s="93"/>
      <c r="P437" s="93"/>
      <c r="Q437" s="93"/>
      <c r="R437" s="93"/>
      <c r="S437" s="93"/>
      <c r="T437" s="93"/>
      <c r="U437" s="93"/>
      <c r="V437" s="93"/>
      <c r="W437" s="93"/>
      <c r="X437" s="93"/>
      <c r="Y437" s="93"/>
      <c r="Z437" s="93"/>
      <c r="AA437" s="93"/>
      <c r="AB437" s="93"/>
      <c r="AC437" s="60"/>
    </row>
    <row r="438" spans="1:29" ht="12.75">
      <c r="A438" s="12"/>
      <c r="B438" s="12" t="s">
        <v>120</v>
      </c>
      <c r="C438" s="12">
        <v>4.8</v>
      </c>
      <c r="D438" s="12">
        <v>7.2</v>
      </c>
      <c r="E438" s="91"/>
      <c r="F438" s="91"/>
      <c r="G438" s="91"/>
      <c r="H438" s="92"/>
      <c r="I438" s="91"/>
      <c r="J438" s="91"/>
      <c r="K438" s="91"/>
      <c r="L438" s="92"/>
      <c r="M438" s="93"/>
      <c r="N438" s="93"/>
      <c r="O438" s="93"/>
      <c r="P438" s="93"/>
      <c r="Q438" s="93"/>
      <c r="R438" s="93"/>
      <c r="S438" s="93"/>
      <c r="T438" s="93"/>
      <c r="U438" s="93"/>
      <c r="V438" s="93"/>
      <c r="W438" s="93"/>
      <c r="X438" s="93"/>
      <c r="Y438" s="93"/>
      <c r="Z438" s="93"/>
      <c r="AA438" s="93"/>
      <c r="AB438" s="93"/>
      <c r="AC438" s="60"/>
    </row>
    <row r="439" spans="1:29" ht="12.75">
      <c r="A439" s="12"/>
      <c r="B439" s="12" t="s">
        <v>167</v>
      </c>
      <c r="C439" s="12">
        <v>2.5</v>
      </c>
      <c r="D439" s="12">
        <v>3.75</v>
      </c>
      <c r="E439" s="91"/>
      <c r="F439" s="91"/>
      <c r="G439" s="91"/>
      <c r="H439" s="92"/>
      <c r="I439" s="91"/>
      <c r="J439" s="91"/>
      <c r="K439" s="91"/>
      <c r="L439" s="92"/>
      <c r="M439" s="93"/>
      <c r="N439" s="93"/>
      <c r="O439" s="93"/>
      <c r="P439" s="93"/>
      <c r="Q439" s="93"/>
      <c r="R439" s="93"/>
      <c r="S439" s="93"/>
      <c r="T439" s="93"/>
      <c r="U439" s="93"/>
      <c r="V439" s="93"/>
      <c r="W439" s="93"/>
      <c r="X439" s="93"/>
      <c r="Y439" s="93"/>
      <c r="Z439" s="93"/>
      <c r="AA439" s="93"/>
      <c r="AB439" s="93"/>
      <c r="AC439" s="60"/>
    </row>
    <row r="440" spans="1:29" ht="12.75">
      <c r="A440" s="12"/>
      <c r="B440" s="12" t="s">
        <v>108</v>
      </c>
      <c r="C440" s="12">
        <v>1.2</v>
      </c>
      <c r="D440" s="12">
        <v>1.8</v>
      </c>
      <c r="E440" s="91"/>
      <c r="F440" s="91"/>
      <c r="G440" s="91"/>
      <c r="H440" s="92"/>
      <c r="I440" s="91"/>
      <c r="J440" s="91"/>
      <c r="K440" s="91"/>
      <c r="L440" s="92"/>
      <c r="M440" s="93"/>
      <c r="N440" s="93"/>
      <c r="O440" s="93"/>
      <c r="P440" s="93"/>
      <c r="Q440" s="93"/>
      <c r="R440" s="93"/>
      <c r="S440" s="93"/>
      <c r="T440" s="93"/>
      <c r="U440" s="93"/>
      <c r="V440" s="93"/>
      <c r="W440" s="93"/>
      <c r="X440" s="93"/>
      <c r="Y440" s="93"/>
      <c r="Z440" s="93"/>
      <c r="AA440" s="93"/>
      <c r="AB440" s="93"/>
      <c r="AC440" s="60"/>
    </row>
    <row r="441" spans="1:29" ht="12.75">
      <c r="A441" s="12"/>
      <c r="B441" s="12" t="s">
        <v>121</v>
      </c>
      <c r="C441" s="12">
        <v>6</v>
      </c>
      <c r="D441" s="12">
        <v>9</v>
      </c>
      <c r="E441" s="91"/>
      <c r="F441" s="91"/>
      <c r="G441" s="91"/>
      <c r="H441" s="92"/>
      <c r="I441" s="91"/>
      <c r="J441" s="91"/>
      <c r="K441" s="91"/>
      <c r="L441" s="92"/>
      <c r="M441" s="93"/>
      <c r="N441" s="93"/>
      <c r="O441" s="93"/>
      <c r="P441" s="93"/>
      <c r="Q441" s="93"/>
      <c r="R441" s="93"/>
      <c r="S441" s="93"/>
      <c r="T441" s="93"/>
      <c r="U441" s="93"/>
      <c r="V441" s="93"/>
      <c r="W441" s="93"/>
      <c r="X441" s="93"/>
      <c r="Y441" s="93"/>
      <c r="Z441" s="93"/>
      <c r="AA441" s="93"/>
      <c r="AB441" s="93"/>
      <c r="AC441" s="60"/>
    </row>
    <row r="442" spans="1:29" ht="12.75">
      <c r="A442" s="12" t="s">
        <v>209</v>
      </c>
      <c r="B442" s="12" t="s">
        <v>210</v>
      </c>
      <c r="C442" s="12">
        <v>46</v>
      </c>
      <c r="D442" s="12">
        <v>46</v>
      </c>
      <c r="E442" s="91">
        <v>5.59</v>
      </c>
      <c r="F442" s="91">
        <v>10.68</v>
      </c>
      <c r="G442" s="91">
        <v>4.21</v>
      </c>
      <c r="H442" s="92">
        <v>135</v>
      </c>
      <c r="I442" s="91">
        <v>5.59</v>
      </c>
      <c r="J442" s="91">
        <v>10.68</v>
      </c>
      <c r="K442" s="91">
        <v>4.21</v>
      </c>
      <c r="L442" s="92">
        <v>135</v>
      </c>
      <c r="M442" s="93">
        <v>0.07</v>
      </c>
      <c r="N442" s="93">
        <v>0.1</v>
      </c>
      <c r="O442" s="93">
        <v>21.4</v>
      </c>
      <c r="P442" s="93">
        <v>15.38</v>
      </c>
      <c r="Q442" s="93">
        <v>0.07</v>
      </c>
      <c r="R442" s="93">
        <v>0.1</v>
      </c>
      <c r="S442" s="93">
        <v>21.4</v>
      </c>
      <c r="T442" s="93">
        <v>15.38</v>
      </c>
      <c r="U442" s="93">
        <v>8.09</v>
      </c>
      <c r="V442" s="93">
        <v>54.96</v>
      </c>
      <c r="W442" s="93">
        <v>8.22</v>
      </c>
      <c r="X442" s="93">
        <v>0.88</v>
      </c>
      <c r="Y442" s="93">
        <v>8.09</v>
      </c>
      <c r="Z442" s="93">
        <v>54.96</v>
      </c>
      <c r="AA442" s="93">
        <v>8.22</v>
      </c>
      <c r="AB442" s="93">
        <v>0.88</v>
      </c>
      <c r="AC442" s="60"/>
    </row>
    <row r="443" spans="1:29" ht="12.75">
      <c r="A443" s="12"/>
      <c r="B443" s="12" t="s">
        <v>21</v>
      </c>
      <c r="C443" s="12">
        <v>36</v>
      </c>
      <c r="D443" s="12">
        <v>36</v>
      </c>
      <c r="E443" s="91"/>
      <c r="F443" s="91"/>
      <c r="G443" s="91"/>
      <c r="H443" s="92"/>
      <c r="I443" s="91"/>
      <c r="J443" s="91"/>
      <c r="K443" s="91"/>
      <c r="L443" s="92"/>
      <c r="M443" s="93"/>
      <c r="N443" s="93"/>
      <c r="O443" s="93"/>
      <c r="P443" s="93"/>
      <c r="Q443" s="93"/>
      <c r="R443" s="93"/>
      <c r="S443" s="93"/>
      <c r="T443" s="93"/>
      <c r="U443" s="93"/>
      <c r="V443" s="93"/>
      <c r="W443" s="93"/>
      <c r="X443" s="93"/>
      <c r="Y443" s="93"/>
      <c r="Z443" s="93"/>
      <c r="AA443" s="93"/>
      <c r="AB443" s="93"/>
      <c r="AC443" s="60"/>
    </row>
    <row r="444" spans="1:29" ht="12.75">
      <c r="A444" s="12"/>
      <c r="B444" s="12" t="s">
        <v>120</v>
      </c>
      <c r="C444" s="12">
        <v>1.2</v>
      </c>
      <c r="D444" s="12">
        <v>1.2</v>
      </c>
      <c r="E444" s="91"/>
      <c r="F444" s="91"/>
      <c r="G444" s="91"/>
      <c r="H444" s="92"/>
      <c r="I444" s="91"/>
      <c r="J444" s="91"/>
      <c r="K444" s="91"/>
      <c r="L444" s="92"/>
      <c r="M444" s="93"/>
      <c r="N444" s="93"/>
      <c r="O444" s="93"/>
      <c r="P444" s="93"/>
      <c r="Q444" s="93"/>
      <c r="R444" s="93"/>
      <c r="S444" s="93"/>
      <c r="T444" s="93"/>
      <c r="U444" s="93"/>
      <c r="V444" s="93"/>
      <c r="W444" s="93"/>
      <c r="X444" s="93"/>
      <c r="Y444" s="93"/>
      <c r="Z444" s="93"/>
      <c r="AA444" s="93"/>
      <c r="AB444" s="93"/>
      <c r="AC444" s="60"/>
    </row>
    <row r="445" spans="1:29" ht="12.75">
      <c r="A445" s="12"/>
      <c r="B445" s="12" t="s">
        <v>22</v>
      </c>
      <c r="C445" s="12">
        <v>0.5</v>
      </c>
      <c r="D445" s="12">
        <v>0.5</v>
      </c>
      <c r="E445" s="91"/>
      <c r="F445" s="91"/>
      <c r="G445" s="91"/>
      <c r="H445" s="92"/>
      <c r="I445" s="91"/>
      <c r="J445" s="91"/>
      <c r="K445" s="91"/>
      <c r="L445" s="92"/>
      <c r="M445" s="93"/>
      <c r="N445" s="93"/>
      <c r="O445" s="93"/>
      <c r="P445" s="93"/>
      <c r="Q445" s="93"/>
      <c r="R445" s="93"/>
      <c r="S445" s="93"/>
      <c r="T445" s="93"/>
      <c r="U445" s="93"/>
      <c r="V445" s="93"/>
      <c r="W445" s="93"/>
      <c r="X445" s="93"/>
      <c r="Y445" s="93"/>
      <c r="Z445" s="93"/>
      <c r="AA445" s="93"/>
      <c r="AB445" s="93"/>
      <c r="AC445" s="60"/>
    </row>
    <row r="446" spans="1:29" ht="12.75">
      <c r="A446" s="12"/>
      <c r="B446" s="12" t="s">
        <v>16</v>
      </c>
      <c r="C446" s="12">
        <v>6.5</v>
      </c>
      <c r="D446" s="12">
        <v>6.5</v>
      </c>
      <c r="E446" s="91"/>
      <c r="F446" s="91"/>
      <c r="G446" s="91"/>
      <c r="H446" s="92"/>
      <c r="I446" s="91"/>
      <c r="J446" s="91"/>
      <c r="K446" s="91"/>
      <c r="L446" s="92"/>
      <c r="M446" s="93"/>
      <c r="N446" s="93"/>
      <c r="O446" s="93"/>
      <c r="P446" s="93"/>
      <c r="Q446" s="93"/>
      <c r="R446" s="93"/>
      <c r="S446" s="93"/>
      <c r="T446" s="93"/>
      <c r="U446" s="93"/>
      <c r="V446" s="93"/>
      <c r="W446" s="93"/>
      <c r="X446" s="93"/>
      <c r="Y446" s="93"/>
      <c r="Z446" s="93"/>
      <c r="AA446" s="93"/>
      <c r="AB446" s="93"/>
      <c r="AC446" s="60"/>
    </row>
    <row r="447" spans="1:29" ht="12.75">
      <c r="A447" s="12"/>
      <c r="B447" s="12" t="s">
        <v>168</v>
      </c>
      <c r="C447" s="12">
        <v>2</v>
      </c>
      <c r="D447" s="12">
        <v>2</v>
      </c>
      <c r="E447" s="91"/>
      <c r="F447" s="91"/>
      <c r="G447" s="91"/>
      <c r="H447" s="92"/>
      <c r="I447" s="91"/>
      <c r="J447" s="91"/>
      <c r="K447" s="91"/>
      <c r="L447" s="92"/>
      <c r="M447" s="93"/>
      <c r="N447" s="93"/>
      <c r="O447" s="93"/>
      <c r="P447" s="93"/>
      <c r="Q447" s="93"/>
      <c r="R447" s="93"/>
      <c r="S447" s="93"/>
      <c r="T447" s="93"/>
      <c r="U447" s="93"/>
      <c r="V447" s="93"/>
      <c r="W447" s="93"/>
      <c r="X447" s="93"/>
      <c r="Y447" s="93"/>
      <c r="Z447" s="93"/>
      <c r="AA447" s="93"/>
      <c r="AB447" s="93"/>
      <c r="AC447" s="60"/>
    </row>
    <row r="448" spans="1:29" ht="12.75">
      <c r="A448" s="12"/>
      <c r="B448" s="12" t="s">
        <v>156</v>
      </c>
      <c r="C448" s="12">
        <v>5</v>
      </c>
      <c r="D448" s="12">
        <v>5</v>
      </c>
      <c r="E448" s="91"/>
      <c r="F448" s="91"/>
      <c r="G448" s="91"/>
      <c r="H448" s="92"/>
      <c r="I448" s="91"/>
      <c r="J448" s="91"/>
      <c r="K448" s="91"/>
      <c r="L448" s="92"/>
      <c r="M448" s="93"/>
      <c r="N448" s="93"/>
      <c r="O448" s="93"/>
      <c r="P448" s="93"/>
      <c r="Q448" s="93"/>
      <c r="R448" s="93"/>
      <c r="S448" s="93"/>
      <c r="T448" s="93"/>
      <c r="U448" s="93"/>
      <c r="V448" s="93"/>
      <c r="W448" s="93"/>
      <c r="X448" s="93"/>
      <c r="Y448" s="93"/>
      <c r="Z448" s="93"/>
      <c r="AA448" s="93"/>
      <c r="AB448" s="93"/>
      <c r="AC448" s="60"/>
    </row>
    <row r="449" spans="1:28" ht="12.75">
      <c r="A449" s="9">
        <v>8</v>
      </c>
      <c r="B449" s="9" t="s">
        <v>66</v>
      </c>
      <c r="C449" s="9">
        <v>100</v>
      </c>
      <c r="D449" s="9">
        <v>120</v>
      </c>
      <c r="E449" s="63">
        <v>14.4</v>
      </c>
      <c r="F449" s="63">
        <v>12.7</v>
      </c>
      <c r="G449" s="63">
        <v>10.5</v>
      </c>
      <c r="H449" s="63">
        <v>175</v>
      </c>
      <c r="I449" s="63">
        <v>17.5</v>
      </c>
      <c r="J449" s="63">
        <v>12.2</v>
      </c>
      <c r="K449" s="63">
        <v>13.6</v>
      </c>
      <c r="L449" s="63">
        <v>262.5</v>
      </c>
      <c r="M449" s="21">
        <v>0.09</v>
      </c>
      <c r="N449" s="21">
        <v>19.6</v>
      </c>
      <c r="O449" s="21">
        <v>0.02</v>
      </c>
      <c r="P449" s="21">
        <v>5.5</v>
      </c>
      <c r="Q449" s="21">
        <v>0.13</v>
      </c>
      <c r="R449" s="21">
        <v>29.4</v>
      </c>
      <c r="S449" s="21">
        <v>0.03</v>
      </c>
      <c r="T449" s="21">
        <v>8.25</v>
      </c>
      <c r="U449" s="21">
        <v>34</v>
      </c>
      <c r="V449" s="21">
        <v>185</v>
      </c>
      <c r="W449" s="21">
        <v>26</v>
      </c>
      <c r="X449" s="21">
        <v>1</v>
      </c>
      <c r="Y449" s="21">
        <v>51</v>
      </c>
      <c r="Z449" s="21">
        <v>277.5</v>
      </c>
      <c r="AA449" s="21">
        <v>39</v>
      </c>
      <c r="AB449" s="21">
        <v>1.5</v>
      </c>
    </row>
    <row r="450" spans="1:28" ht="12.75">
      <c r="A450" s="9"/>
      <c r="B450" s="9" t="s">
        <v>167</v>
      </c>
      <c r="C450" s="9">
        <v>94</v>
      </c>
      <c r="D450" s="9">
        <v>113</v>
      </c>
      <c r="E450" s="63"/>
      <c r="F450" s="63"/>
      <c r="G450" s="63"/>
      <c r="H450" s="63"/>
      <c r="I450" s="63"/>
      <c r="J450" s="63"/>
      <c r="K450" s="63"/>
      <c r="L450" s="64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</row>
    <row r="451" spans="1:28" ht="12.75">
      <c r="A451" s="9"/>
      <c r="B451" s="9" t="s">
        <v>122</v>
      </c>
      <c r="C451" s="9">
        <v>34</v>
      </c>
      <c r="D451" s="9">
        <v>34</v>
      </c>
      <c r="E451" s="63"/>
      <c r="F451" s="63"/>
      <c r="G451" s="63"/>
      <c r="H451" s="63"/>
      <c r="I451" s="63"/>
      <c r="J451" s="63"/>
      <c r="K451" s="63"/>
      <c r="L451" s="64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</row>
    <row r="452" spans="1:28" ht="12.75">
      <c r="A452" s="9">
        <v>493</v>
      </c>
      <c r="B452" s="9" t="s">
        <v>28</v>
      </c>
      <c r="C452" s="9">
        <v>200</v>
      </c>
      <c r="D452" s="9">
        <v>200</v>
      </c>
      <c r="E452" s="63">
        <v>0.1</v>
      </c>
      <c r="F452" s="63">
        <v>0</v>
      </c>
      <c r="G452" s="63">
        <v>15</v>
      </c>
      <c r="H452" s="64">
        <v>60</v>
      </c>
      <c r="I452" s="63">
        <v>0.1</v>
      </c>
      <c r="J452" s="63">
        <v>0</v>
      </c>
      <c r="K452" s="63">
        <v>15</v>
      </c>
      <c r="L452" s="64">
        <v>60</v>
      </c>
      <c r="M452" s="21">
        <v>0</v>
      </c>
      <c r="N452" s="21">
        <v>0</v>
      </c>
      <c r="O452" s="21">
        <v>0</v>
      </c>
      <c r="P452" s="21">
        <v>0</v>
      </c>
      <c r="Q452" s="21">
        <v>0</v>
      </c>
      <c r="R452" s="21">
        <v>0</v>
      </c>
      <c r="S452" s="21">
        <v>0</v>
      </c>
      <c r="T452" s="21">
        <v>0</v>
      </c>
      <c r="U452" s="21">
        <v>11</v>
      </c>
      <c r="V452" s="21">
        <v>3</v>
      </c>
      <c r="W452" s="21">
        <v>1</v>
      </c>
      <c r="X452" s="21">
        <v>0.3</v>
      </c>
      <c r="Y452" s="21">
        <v>11</v>
      </c>
      <c r="Z452" s="21">
        <v>3</v>
      </c>
      <c r="AA452" s="21">
        <v>1</v>
      </c>
      <c r="AB452" s="21">
        <v>0.3</v>
      </c>
    </row>
    <row r="453" spans="1:28" ht="12.75">
      <c r="A453" s="9"/>
      <c r="B453" s="9" t="s">
        <v>112</v>
      </c>
      <c r="C453" s="9">
        <v>0.35</v>
      </c>
      <c r="D453" s="9">
        <v>0.35</v>
      </c>
      <c r="E453" s="62"/>
      <c r="F453" s="62"/>
      <c r="G453" s="62"/>
      <c r="H453" s="64"/>
      <c r="I453" s="62"/>
      <c r="J453" s="62"/>
      <c r="K453" s="62"/>
      <c r="L453" s="64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</row>
    <row r="454" spans="1:28" ht="12.75">
      <c r="A454" s="9"/>
      <c r="B454" s="9" t="s">
        <v>14</v>
      </c>
      <c r="C454" s="9">
        <v>15</v>
      </c>
      <c r="D454" s="9">
        <v>15</v>
      </c>
      <c r="E454" s="62"/>
      <c r="F454" s="62"/>
      <c r="G454" s="62"/>
      <c r="H454" s="64"/>
      <c r="I454" s="62"/>
      <c r="J454" s="62"/>
      <c r="K454" s="62"/>
      <c r="L454" s="64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</row>
    <row r="455" spans="1:28" ht="12.75">
      <c r="A455" s="9">
        <v>108</v>
      </c>
      <c r="B455" s="9" t="s">
        <v>16</v>
      </c>
      <c r="C455" s="9">
        <v>50</v>
      </c>
      <c r="D455" s="9">
        <v>60</v>
      </c>
      <c r="E455" s="62">
        <v>3.8</v>
      </c>
      <c r="F455" s="62">
        <v>0.4</v>
      </c>
      <c r="G455" s="62">
        <v>24.6</v>
      </c>
      <c r="H455" s="63">
        <v>117.5</v>
      </c>
      <c r="I455" s="63">
        <v>4.56</v>
      </c>
      <c r="J455" s="63">
        <v>0.48</v>
      </c>
      <c r="K455" s="63">
        <v>32.4</v>
      </c>
      <c r="L455" s="64">
        <v>141</v>
      </c>
      <c r="M455" s="21">
        <v>0.05</v>
      </c>
      <c r="N455" s="21">
        <v>0</v>
      </c>
      <c r="O455" s="21">
        <v>0</v>
      </c>
      <c r="P455" s="21">
        <v>0.5</v>
      </c>
      <c r="Q455" s="21">
        <v>0.06</v>
      </c>
      <c r="R455" s="21">
        <v>0</v>
      </c>
      <c r="S455" s="21">
        <v>0</v>
      </c>
      <c r="T455" s="21">
        <v>0.6</v>
      </c>
      <c r="U455" s="21">
        <v>10</v>
      </c>
      <c r="V455" s="21">
        <v>32.5</v>
      </c>
      <c r="W455" s="21">
        <v>7</v>
      </c>
      <c r="X455" s="21">
        <v>0.5</v>
      </c>
      <c r="Y455" s="21">
        <v>12</v>
      </c>
      <c r="Z455" s="21">
        <v>39</v>
      </c>
      <c r="AA455" s="21">
        <v>8.4</v>
      </c>
      <c r="AB455" s="21">
        <v>0.6</v>
      </c>
    </row>
    <row r="456" spans="1:28" ht="12.75">
      <c r="A456" s="9">
        <v>109</v>
      </c>
      <c r="B456" s="9" t="s">
        <v>23</v>
      </c>
      <c r="C456" s="9">
        <v>45</v>
      </c>
      <c r="D456" s="9">
        <v>70</v>
      </c>
      <c r="E456" s="63">
        <v>3.3</v>
      </c>
      <c r="F456" s="63">
        <v>0.6</v>
      </c>
      <c r="G456" s="63">
        <v>16.7</v>
      </c>
      <c r="H456" s="63">
        <v>87.9</v>
      </c>
      <c r="I456" s="63">
        <v>4.62</v>
      </c>
      <c r="J456" s="63">
        <v>7.3</v>
      </c>
      <c r="K456" s="63">
        <v>25.9</v>
      </c>
      <c r="L456" s="64">
        <v>121</v>
      </c>
      <c r="M456" s="21">
        <v>0.09</v>
      </c>
      <c r="N456" s="21">
        <v>0</v>
      </c>
      <c r="O456" s="21">
        <v>0</v>
      </c>
      <c r="P456" s="21">
        <v>0.7</v>
      </c>
      <c r="Q456" s="21">
        <v>0.12</v>
      </c>
      <c r="R456" s="21">
        <v>0</v>
      </c>
      <c r="S456" s="21">
        <v>0</v>
      </c>
      <c r="T456" s="21">
        <v>0.98</v>
      </c>
      <c r="U456" s="21">
        <v>17.5</v>
      </c>
      <c r="V456" s="21">
        <v>79</v>
      </c>
      <c r="W456" s="21">
        <v>23.5</v>
      </c>
      <c r="X456" s="21">
        <v>1.95</v>
      </c>
      <c r="Y456" s="21">
        <v>24.5</v>
      </c>
      <c r="Z456" s="21">
        <v>110.6</v>
      </c>
      <c r="AA456" s="21">
        <v>32.9</v>
      </c>
      <c r="AB456" s="21">
        <v>2.73</v>
      </c>
    </row>
    <row r="457" spans="1:28" ht="12.75">
      <c r="A457" s="127" t="s">
        <v>24</v>
      </c>
      <c r="B457" s="128"/>
      <c r="C457" s="128"/>
      <c r="D457" s="129"/>
      <c r="E457" s="80">
        <f>E429+E435+E442+E449+E452+E455+E456</f>
        <v>31.790000000000003</v>
      </c>
      <c r="F457" s="80">
        <f aca="true" t="shared" si="25" ref="F457:AB457">F429+F435+F442+F449+F452+F455+F456</f>
        <v>34.34</v>
      </c>
      <c r="G457" s="80">
        <f t="shared" si="25"/>
        <v>98.11</v>
      </c>
      <c r="H457" s="80">
        <f t="shared" si="25"/>
        <v>780.1999999999999</v>
      </c>
      <c r="I457" s="80">
        <f t="shared" si="25"/>
        <v>38.839999999999996</v>
      </c>
      <c r="J457" s="80">
        <f t="shared" si="25"/>
        <v>44.62999999999999</v>
      </c>
      <c r="K457" s="80">
        <f t="shared" si="25"/>
        <v>128.21</v>
      </c>
      <c r="L457" s="80">
        <f t="shared" si="25"/>
        <v>1015.3</v>
      </c>
      <c r="M457" s="80">
        <f t="shared" si="25"/>
        <v>0.382</v>
      </c>
      <c r="N457" s="80">
        <f t="shared" si="25"/>
        <v>43.06</v>
      </c>
      <c r="O457" s="80">
        <f t="shared" si="25"/>
        <v>521.42</v>
      </c>
      <c r="P457" s="80">
        <f t="shared" si="25"/>
        <v>24.34</v>
      </c>
      <c r="Q457" s="80">
        <f t="shared" si="25"/>
        <v>0.495</v>
      </c>
      <c r="R457" s="80">
        <f t="shared" si="25"/>
        <v>64.35</v>
      </c>
      <c r="S457" s="80">
        <f t="shared" si="25"/>
        <v>771.43</v>
      </c>
      <c r="T457" s="80">
        <f t="shared" si="25"/>
        <v>28.080000000000002</v>
      </c>
      <c r="U457" s="80">
        <f t="shared" si="25"/>
        <v>151.49</v>
      </c>
      <c r="V457" s="80">
        <f t="shared" si="25"/>
        <v>430.26</v>
      </c>
      <c r="W457" s="80">
        <f t="shared" si="25"/>
        <v>99.42</v>
      </c>
      <c r="X457" s="80">
        <f t="shared" si="25"/>
        <v>5.989999999999999</v>
      </c>
      <c r="Y457" s="80">
        <f t="shared" si="25"/>
        <v>210.94</v>
      </c>
      <c r="Z457" s="80">
        <f t="shared" si="25"/>
        <v>592.8100000000001</v>
      </c>
      <c r="AA457" s="80">
        <f t="shared" si="25"/>
        <v>138.22</v>
      </c>
      <c r="AB457" s="80">
        <f t="shared" si="25"/>
        <v>7.959999999999999</v>
      </c>
    </row>
    <row r="458" spans="1:28" ht="12.75">
      <c r="A458" s="119" t="s">
        <v>25</v>
      </c>
      <c r="B458" s="119"/>
      <c r="C458" s="119"/>
      <c r="D458" s="119"/>
      <c r="E458" s="81">
        <f aca="true" t="shared" si="26" ref="E458:AB458">E427+E457</f>
        <v>66.33000000000001</v>
      </c>
      <c r="F458" s="81">
        <f t="shared" si="26"/>
        <v>49.46000000000001</v>
      </c>
      <c r="G458" s="81">
        <f t="shared" si="26"/>
        <v>164.19</v>
      </c>
      <c r="H458" s="81">
        <f t="shared" si="26"/>
        <v>1310.4</v>
      </c>
      <c r="I458" s="81">
        <f t="shared" si="26"/>
        <v>78.94</v>
      </c>
      <c r="J458" s="81">
        <f t="shared" si="26"/>
        <v>60.52999999999999</v>
      </c>
      <c r="K458" s="81">
        <f t="shared" si="26"/>
        <v>206.11</v>
      </c>
      <c r="L458" s="81">
        <f t="shared" si="26"/>
        <v>1625</v>
      </c>
      <c r="M458" s="81">
        <f t="shared" si="26"/>
        <v>0.6020000000000001</v>
      </c>
      <c r="N458" s="81">
        <f t="shared" si="26"/>
        <v>45.160000000000004</v>
      </c>
      <c r="O458" s="81">
        <f t="shared" si="26"/>
        <v>605.48</v>
      </c>
      <c r="P458" s="81">
        <f t="shared" si="26"/>
        <v>27.07</v>
      </c>
      <c r="Q458" s="81">
        <f t="shared" si="26"/>
        <v>0.755</v>
      </c>
      <c r="R458" s="81">
        <f t="shared" si="26"/>
        <v>66.64999999999999</v>
      </c>
      <c r="S458" s="81">
        <f t="shared" si="26"/>
        <v>855.5</v>
      </c>
      <c r="T458" s="81">
        <f t="shared" si="26"/>
        <v>31.360000000000003</v>
      </c>
      <c r="U458" s="81">
        <f t="shared" si="26"/>
        <v>353.89</v>
      </c>
      <c r="V458" s="81">
        <f t="shared" si="26"/>
        <v>886.56</v>
      </c>
      <c r="W458" s="81">
        <f t="shared" si="26"/>
        <v>178.01999999999998</v>
      </c>
      <c r="X458" s="81">
        <f t="shared" si="26"/>
        <v>8.489999999999998</v>
      </c>
      <c r="Y458" s="81">
        <f t="shared" si="26"/>
        <v>432.84000000000003</v>
      </c>
      <c r="Z458" s="81">
        <f t="shared" si="26"/>
        <v>1135.6100000000001</v>
      </c>
      <c r="AA458" s="81">
        <f t="shared" si="26"/>
        <v>229.72</v>
      </c>
      <c r="AB458" s="81">
        <f t="shared" si="26"/>
        <v>10.759999999999998</v>
      </c>
    </row>
    <row r="459" spans="1:28" ht="12.75">
      <c r="A459" s="120" t="s">
        <v>45</v>
      </c>
      <c r="B459" s="121"/>
      <c r="C459" s="121"/>
      <c r="D459" s="121"/>
      <c r="E459" s="122"/>
      <c r="F459" s="13"/>
      <c r="G459" s="13"/>
      <c r="H459" s="13"/>
      <c r="I459" s="13"/>
      <c r="J459" s="13"/>
      <c r="K459" s="13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3"/>
      <c r="AB459" s="13"/>
    </row>
    <row r="460" spans="1:28" s="60" customFormat="1" ht="12.75">
      <c r="A460" s="24" t="s">
        <v>229</v>
      </c>
      <c r="B460" s="24" t="s">
        <v>230</v>
      </c>
      <c r="C460" s="24">
        <v>100</v>
      </c>
      <c r="D460" s="24">
        <v>100</v>
      </c>
      <c r="E460" s="27">
        <v>9.75</v>
      </c>
      <c r="F460" s="27">
        <v>4.95</v>
      </c>
      <c r="G460" s="27">
        <v>3.8</v>
      </c>
      <c r="H460" s="27">
        <v>105</v>
      </c>
      <c r="I460" s="27">
        <v>9.75</v>
      </c>
      <c r="J460" s="27">
        <v>4.95</v>
      </c>
      <c r="K460" s="27">
        <v>3.8</v>
      </c>
      <c r="L460" s="27">
        <v>105</v>
      </c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4"/>
      <c r="AB460" s="104"/>
    </row>
    <row r="461" spans="1:28" ht="12.75">
      <c r="A461" s="12">
        <v>4</v>
      </c>
      <c r="B461" s="12" t="s">
        <v>77</v>
      </c>
      <c r="C461" s="12">
        <v>100</v>
      </c>
      <c r="D461" s="12">
        <v>100</v>
      </c>
      <c r="E461" s="72">
        <v>1.6</v>
      </c>
      <c r="F461" s="72">
        <v>10.1</v>
      </c>
      <c r="G461" s="72">
        <v>9.6</v>
      </c>
      <c r="H461" s="73">
        <v>136</v>
      </c>
      <c r="I461" s="72">
        <v>1.6</v>
      </c>
      <c r="J461" s="72">
        <v>10.1</v>
      </c>
      <c r="K461" s="72">
        <v>9.6</v>
      </c>
      <c r="L461" s="73">
        <v>136</v>
      </c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3"/>
      <c r="AB461" s="13"/>
    </row>
    <row r="462" spans="1:28" s="60" customFormat="1" ht="12.75">
      <c r="A462" s="9">
        <v>279</v>
      </c>
      <c r="B462" s="9" t="s">
        <v>133</v>
      </c>
      <c r="C462" s="9">
        <v>150</v>
      </c>
      <c r="D462" s="9">
        <v>200</v>
      </c>
      <c r="E462" s="63">
        <v>3.37</v>
      </c>
      <c r="F462" s="63">
        <v>1.4</v>
      </c>
      <c r="G462" s="63">
        <v>33</v>
      </c>
      <c r="H462" s="64">
        <v>183</v>
      </c>
      <c r="I462" s="63">
        <v>4.5</v>
      </c>
      <c r="J462" s="63">
        <v>1.8</v>
      </c>
      <c r="K462" s="63">
        <v>48.2</v>
      </c>
      <c r="L462" s="64">
        <v>237</v>
      </c>
      <c r="M462" s="105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</row>
    <row r="464" spans="1:28" ht="15.75">
      <c r="A464" s="123" t="s">
        <v>161</v>
      </c>
      <c r="B464" s="124"/>
      <c r="C464" s="124"/>
      <c r="D464" s="124"/>
      <c r="E464" s="124"/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  <c r="P464" s="124"/>
      <c r="Q464" s="124"/>
      <c r="R464" s="124"/>
      <c r="S464" s="124"/>
      <c r="T464" s="124"/>
      <c r="U464" s="124"/>
      <c r="V464" s="124"/>
      <c r="W464" s="124"/>
      <c r="X464" s="124"/>
      <c r="Y464" s="124"/>
      <c r="Z464" s="124"/>
      <c r="AA464" s="124"/>
      <c r="AB464" s="125"/>
    </row>
    <row r="465" spans="1:28" ht="15">
      <c r="A465" s="126" t="s">
        <v>12</v>
      </c>
      <c r="B465" s="126"/>
      <c r="C465" s="126"/>
      <c r="D465" s="126"/>
      <c r="E465" s="87"/>
      <c r="F465" s="87"/>
      <c r="G465" s="87"/>
      <c r="H465" s="88"/>
      <c r="I465" s="89"/>
      <c r="J465" s="89"/>
      <c r="K465" s="89"/>
      <c r="L465" s="90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  <c r="AA465" s="89"/>
      <c r="AB465" s="89"/>
    </row>
    <row r="466" spans="1:28" ht="12.75">
      <c r="A466" s="9">
        <v>295</v>
      </c>
      <c r="B466" s="9" t="s">
        <v>71</v>
      </c>
      <c r="C466" s="20">
        <v>150</v>
      </c>
      <c r="D466" s="20">
        <v>200</v>
      </c>
      <c r="E466" s="63">
        <v>7.5</v>
      </c>
      <c r="F466" s="63">
        <v>8.7</v>
      </c>
      <c r="G466" s="63">
        <v>29.8</v>
      </c>
      <c r="H466" s="63">
        <v>206.2</v>
      </c>
      <c r="I466" s="63">
        <v>11.4</v>
      </c>
      <c r="J466" s="63">
        <v>10.1</v>
      </c>
      <c r="K466" s="63">
        <v>38.9</v>
      </c>
      <c r="L466" s="63">
        <v>275</v>
      </c>
      <c r="M466" s="21">
        <v>0.06</v>
      </c>
      <c r="N466" s="21">
        <v>0.075</v>
      </c>
      <c r="O466" s="21">
        <v>0.052</v>
      </c>
      <c r="P466" s="21">
        <v>0.75</v>
      </c>
      <c r="Q466" s="21">
        <v>0.08</v>
      </c>
      <c r="R466" s="21">
        <v>0.1</v>
      </c>
      <c r="S466" s="21">
        <v>0.07</v>
      </c>
      <c r="T466" s="21">
        <v>1</v>
      </c>
      <c r="U466" s="21">
        <v>155</v>
      </c>
      <c r="V466" s="21">
        <v>126</v>
      </c>
      <c r="W466" s="21">
        <v>15</v>
      </c>
      <c r="X466" s="21">
        <v>0.8</v>
      </c>
      <c r="Y466" s="21">
        <v>207</v>
      </c>
      <c r="Z466" s="21">
        <v>168</v>
      </c>
      <c r="AA466" s="21">
        <v>20</v>
      </c>
      <c r="AB466" s="21">
        <v>1.1</v>
      </c>
    </row>
    <row r="467" spans="1:28" ht="12.75">
      <c r="A467" s="9"/>
      <c r="B467" s="9" t="s">
        <v>162</v>
      </c>
      <c r="C467" s="20">
        <v>51</v>
      </c>
      <c r="D467" s="20">
        <v>68</v>
      </c>
      <c r="E467" s="63"/>
      <c r="F467" s="63"/>
      <c r="G467" s="63"/>
      <c r="H467" s="64"/>
      <c r="I467" s="63"/>
      <c r="J467" s="63"/>
      <c r="K467" s="63"/>
      <c r="L467" s="64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</row>
    <row r="468" spans="1:28" ht="12.75">
      <c r="A468" s="9"/>
      <c r="B468" s="9" t="s">
        <v>156</v>
      </c>
      <c r="C468" s="20">
        <v>8</v>
      </c>
      <c r="D468" s="20">
        <v>10</v>
      </c>
      <c r="E468" s="63"/>
      <c r="F468" s="63"/>
      <c r="G468" s="63"/>
      <c r="H468" s="64"/>
      <c r="I468" s="63"/>
      <c r="J468" s="63"/>
      <c r="K468" s="63"/>
      <c r="L468" s="64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</row>
    <row r="469" spans="1:28" ht="12.75">
      <c r="A469" s="9"/>
      <c r="B469" s="9" t="s">
        <v>17</v>
      </c>
      <c r="C469" s="20">
        <v>25</v>
      </c>
      <c r="D469" s="20">
        <v>32</v>
      </c>
      <c r="E469" s="63"/>
      <c r="F469" s="63"/>
      <c r="G469" s="63"/>
      <c r="H469" s="64"/>
      <c r="I469" s="63"/>
      <c r="J469" s="63"/>
      <c r="K469" s="63"/>
      <c r="L469" s="64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</row>
    <row r="470" spans="1:28" ht="12.75">
      <c r="A470" s="9">
        <v>493</v>
      </c>
      <c r="B470" s="9" t="s">
        <v>28</v>
      </c>
      <c r="C470" s="9">
        <v>200</v>
      </c>
      <c r="D470" s="9">
        <v>200</v>
      </c>
      <c r="E470" s="63">
        <v>0.1</v>
      </c>
      <c r="F470" s="63">
        <v>0</v>
      </c>
      <c r="G470" s="63">
        <v>15</v>
      </c>
      <c r="H470" s="64">
        <v>60</v>
      </c>
      <c r="I470" s="63">
        <v>0.1</v>
      </c>
      <c r="J470" s="63">
        <v>0</v>
      </c>
      <c r="K470" s="63">
        <v>15</v>
      </c>
      <c r="L470" s="64">
        <v>60</v>
      </c>
      <c r="M470" s="21">
        <v>0</v>
      </c>
      <c r="N470" s="21">
        <v>0</v>
      </c>
      <c r="O470" s="21">
        <v>0</v>
      </c>
      <c r="P470" s="21">
        <v>0</v>
      </c>
      <c r="Q470" s="21">
        <v>0</v>
      </c>
      <c r="R470" s="21">
        <v>0</v>
      </c>
      <c r="S470" s="21">
        <v>0</v>
      </c>
      <c r="T470" s="21">
        <v>0</v>
      </c>
      <c r="U470" s="21">
        <v>11</v>
      </c>
      <c r="V470" s="21">
        <v>3</v>
      </c>
      <c r="W470" s="21">
        <v>1</v>
      </c>
      <c r="X470" s="21">
        <v>0.3</v>
      </c>
      <c r="Y470" s="21">
        <v>11</v>
      </c>
      <c r="Z470" s="21">
        <v>3</v>
      </c>
      <c r="AA470" s="21">
        <v>1</v>
      </c>
      <c r="AB470" s="21">
        <v>0.3</v>
      </c>
    </row>
    <row r="471" spans="1:28" ht="12.75">
      <c r="A471" s="9"/>
      <c r="B471" s="9" t="s">
        <v>112</v>
      </c>
      <c r="C471" s="9">
        <v>0.35</v>
      </c>
      <c r="D471" s="9">
        <v>0.35</v>
      </c>
      <c r="E471" s="62"/>
      <c r="F471" s="62"/>
      <c r="G471" s="62"/>
      <c r="H471" s="64"/>
      <c r="I471" s="62"/>
      <c r="J471" s="62"/>
      <c r="K471" s="62"/>
      <c r="L471" s="64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</row>
    <row r="472" spans="1:28" ht="12.75">
      <c r="A472" s="9"/>
      <c r="B472" s="9" t="s">
        <v>14</v>
      </c>
      <c r="C472" s="9">
        <v>15</v>
      </c>
      <c r="D472" s="9">
        <v>15</v>
      </c>
      <c r="E472" s="62"/>
      <c r="F472" s="62"/>
      <c r="G472" s="62"/>
      <c r="H472" s="64"/>
      <c r="I472" s="62"/>
      <c r="J472" s="62"/>
      <c r="K472" s="62"/>
      <c r="L472" s="64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</row>
    <row r="473" spans="1:28" ht="12.75">
      <c r="A473" s="9">
        <v>108</v>
      </c>
      <c r="B473" s="9" t="s">
        <v>16</v>
      </c>
      <c r="C473" s="20">
        <v>40</v>
      </c>
      <c r="D473" s="20">
        <v>60</v>
      </c>
      <c r="E473" s="62">
        <v>3.04</v>
      </c>
      <c r="F473" s="62">
        <v>0.32</v>
      </c>
      <c r="G473" s="62">
        <v>19.68</v>
      </c>
      <c r="H473" s="63">
        <v>94</v>
      </c>
      <c r="I473" s="62">
        <v>3.8</v>
      </c>
      <c r="J473" s="62">
        <v>0.4</v>
      </c>
      <c r="K473" s="62">
        <v>26.5</v>
      </c>
      <c r="L473" s="64">
        <v>117.5</v>
      </c>
      <c r="M473" s="21">
        <v>0.04</v>
      </c>
      <c r="N473" s="21">
        <v>0</v>
      </c>
      <c r="O473" s="21">
        <v>0</v>
      </c>
      <c r="P473" s="21">
        <v>0.45</v>
      </c>
      <c r="Q473" s="21">
        <v>0.05</v>
      </c>
      <c r="R473" s="21">
        <v>0</v>
      </c>
      <c r="S473" s="21">
        <v>0</v>
      </c>
      <c r="T473" s="21">
        <v>0.5</v>
      </c>
      <c r="U473" s="21">
        <v>8</v>
      </c>
      <c r="V473" s="21">
        <v>26</v>
      </c>
      <c r="W473" s="21">
        <v>5.6</v>
      </c>
      <c r="X473" s="21">
        <v>0.5</v>
      </c>
      <c r="Y473" s="21">
        <v>10</v>
      </c>
      <c r="Z473" s="21">
        <v>32.5</v>
      </c>
      <c r="AA473" s="21">
        <v>7</v>
      </c>
      <c r="AB473" s="21">
        <v>0.5</v>
      </c>
    </row>
    <row r="474" spans="1:28" ht="12.75">
      <c r="A474" s="2"/>
      <c r="B474" s="116" t="s">
        <v>18</v>
      </c>
      <c r="C474" s="117"/>
      <c r="D474" s="118"/>
      <c r="E474" s="66">
        <f aca="true" t="shared" si="27" ref="E474:AB474">E466+E470+E473</f>
        <v>10.64</v>
      </c>
      <c r="F474" s="66">
        <f t="shared" si="27"/>
        <v>9.02</v>
      </c>
      <c r="G474" s="66">
        <f t="shared" si="27"/>
        <v>64.47999999999999</v>
      </c>
      <c r="H474" s="66">
        <f t="shared" si="27"/>
        <v>360.2</v>
      </c>
      <c r="I474" s="66">
        <f t="shared" si="27"/>
        <v>15.3</v>
      </c>
      <c r="J474" s="66">
        <f t="shared" si="27"/>
        <v>10.5</v>
      </c>
      <c r="K474" s="66">
        <f t="shared" si="27"/>
        <v>80.4</v>
      </c>
      <c r="L474" s="66">
        <f t="shared" si="27"/>
        <v>452.5</v>
      </c>
      <c r="M474" s="66">
        <f t="shared" si="27"/>
        <v>0.1</v>
      </c>
      <c r="N474" s="66">
        <f t="shared" si="27"/>
        <v>0.075</v>
      </c>
      <c r="O474" s="66">
        <f t="shared" si="27"/>
        <v>0.052</v>
      </c>
      <c r="P474" s="66">
        <f t="shared" si="27"/>
        <v>1.2</v>
      </c>
      <c r="Q474" s="66">
        <f t="shared" si="27"/>
        <v>0.13</v>
      </c>
      <c r="R474" s="66">
        <f t="shared" si="27"/>
        <v>0.1</v>
      </c>
      <c r="S474" s="66">
        <f t="shared" si="27"/>
        <v>0.07</v>
      </c>
      <c r="T474" s="66">
        <f t="shared" si="27"/>
        <v>1.5</v>
      </c>
      <c r="U474" s="66">
        <f t="shared" si="27"/>
        <v>174</v>
      </c>
      <c r="V474" s="66">
        <f t="shared" si="27"/>
        <v>155</v>
      </c>
      <c r="W474" s="66">
        <f t="shared" si="27"/>
        <v>21.6</v>
      </c>
      <c r="X474" s="66">
        <f t="shared" si="27"/>
        <v>1.6</v>
      </c>
      <c r="Y474" s="66">
        <f t="shared" si="27"/>
        <v>228</v>
      </c>
      <c r="Z474" s="66">
        <f t="shared" si="27"/>
        <v>203.5</v>
      </c>
      <c r="AA474" s="66">
        <f t="shared" si="27"/>
        <v>28</v>
      </c>
      <c r="AB474" s="66">
        <f t="shared" si="27"/>
        <v>1.9000000000000001</v>
      </c>
    </row>
    <row r="475" spans="1:28" ht="15.75">
      <c r="A475" s="116" t="s">
        <v>19</v>
      </c>
      <c r="B475" s="117"/>
      <c r="C475" s="117"/>
      <c r="D475" s="118"/>
      <c r="E475" s="67"/>
      <c r="F475" s="67"/>
      <c r="G475" s="67"/>
      <c r="H475" s="68"/>
      <c r="I475" s="69"/>
      <c r="J475" s="70"/>
      <c r="K475" s="69"/>
      <c r="L475" s="71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  <c r="AA475" s="65"/>
      <c r="AB475" s="65"/>
    </row>
    <row r="476" spans="1:28" ht="12.75">
      <c r="A476" s="9">
        <v>134</v>
      </c>
      <c r="B476" s="53" t="s">
        <v>193</v>
      </c>
      <c r="C476" s="9">
        <v>200</v>
      </c>
      <c r="D476" s="9">
        <v>250</v>
      </c>
      <c r="E476" s="63">
        <v>2.78</v>
      </c>
      <c r="F476" s="63">
        <v>3.8</v>
      </c>
      <c r="G476" s="63">
        <v>19.3</v>
      </c>
      <c r="H476" s="64">
        <v>157</v>
      </c>
      <c r="I476" s="63">
        <v>3.47</v>
      </c>
      <c r="J476" s="63">
        <v>4.3</v>
      </c>
      <c r="K476" s="63">
        <v>26.8</v>
      </c>
      <c r="L476" s="64">
        <v>195.6</v>
      </c>
      <c r="M476" s="21">
        <f>0.05*2</f>
        <v>0.1</v>
      </c>
      <c r="N476" s="21">
        <f>5.1*2</f>
        <v>10.2</v>
      </c>
      <c r="O476" s="21">
        <f>0.4*2</f>
        <v>0.8</v>
      </c>
      <c r="P476" s="21">
        <f>0.6*2</f>
        <v>1.2</v>
      </c>
      <c r="Q476" s="21">
        <f>0.05*2.5</f>
        <v>0.125</v>
      </c>
      <c r="R476" s="21">
        <f>5.1*2.5</f>
        <v>12.75</v>
      </c>
      <c r="S476" s="21">
        <f>0.4*2.5</f>
        <v>1</v>
      </c>
      <c r="T476" s="21">
        <f>0.6*2.5</f>
        <v>1.5</v>
      </c>
      <c r="U476" s="21">
        <f>11*2</f>
        <v>22</v>
      </c>
      <c r="V476" s="21">
        <f>37.1*2</f>
        <v>74.2</v>
      </c>
      <c r="W476" s="21">
        <f>13.7*2</f>
        <v>27.4</v>
      </c>
      <c r="X476" s="21">
        <f>0.5*2</f>
        <v>1</v>
      </c>
      <c r="Y476" s="21">
        <f>11*2.5</f>
        <v>27.5</v>
      </c>
      <c r="Z476" s="21">
        <f>37.1*2.5</f>
        <v>92.75</v>
      </c>
      <c r="AA476" s="21">
        <f>13.7*2.5</f>
        <v>34.25</v>
      </c>
      <c r="AB476" s="21">
        <f>0.5*2.5</f>
        <v>1.25</v>
      </c>
    </row>
    <row r="477" spans="1:28" ht="12.75">
      <c r="A477" s="9"/>
      <c r="B477" s="9" t="s">
        <v>20</v>
      </c>
      <c r="C477" s="9">
        <v>80</v>
      </c>
      <c r="D477" s="9">
        <v>100</v>
      </c>
      <c r="E477" s="63"/>
      <c r="F477" s="63"/>
      <c r="G477" s="63"/>
      <c r="H477" s="64"/>
      <c r="I477" s="63"/>
      <c r="J477" s="63"/>
      <c r="K477" s="63"/>
      <c r="L477" s="64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</row>
    <row r="478" spans="1:28" ht="12.75">
      <c r="A478" s="9"/>
      <c r="B478" s="9" t="s">
        <v>134</v>
      </c>
      <c r="C478" s="9">
        <v>4</v>
      </c>
      <c r="D478" s="9">
        <v>5</v>
      </c>
      <c r="E478" s="63"/>
      <c r="F478" s="63"/>
      <c r="G478" s="63"/>
      <c r="H478" s="64"/>
      <c r="I478" s="63"/>
      <c r="J478" s="63"/>
      <c r="K478" s="63"/>
      <c r="L478" s="64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</row>
    <row r="479" spans="1:28" ht="12.75">
      <c r="A479" s="9"/>
      <c r="B479" s="9" t="s">
        <v>167</v>
      </c>
      <c r="C479" s="9">
        <v>10</v>
      </c>
      <c r="D479" s="9">
        <v>12.5</v>
      </c>
      <c r="E479" s="63"/>
      <c r="F479" s="63"/>
      <c r="G479" s="63"/>
      <c r="H479" s="64"/>
      <c r="I479" s="63"/>
      <c r="J479" s="63"/>
      <c r="K479" s="63"/>
      <c r="L479" s="64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</row>
    <row r="480" spans="1:28" ht="12.75">
      <c r="A480" s="9"/>
      <c r="B480" s="9" t="s">
        <v>169</v>
      </c>
      <c r="C480" s="9">
        <v>4.8</v>
      </c>
      <c r="D480" s="9">
        <v>6</v>
      </c>
      <c r="E480" s="63"/>
      <c r="F480" s="63"/>
      <c r="G480" s="63"/>
      <c r="H480" s="64"/>
      <c r="I480" s="63"/>
      <c r="J480" s="63"/>
      <c r="K480" s="63"/>
      <c r="L480" s="64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</row>
    <row r="481" spans="1:28" ht="12.75">
      <c r="A481" s="9"/>
      <c r="B481" s="9" t="s">
        <v>170</v>
      </c>
      <c r="C481" s="9">
        <v>13.4</v>
      </c>
      <c r="D481" s="9">
        <v>16.7</v>
      </c>
      <c r="E481" s="63"/>
      <c r="F481" s="63"/>
      <c r="G481" s="63"/>
      <c r="H481" s="64"/>
      <c r="I481" s="63"/>
      <c r="J481" s="63"/>
      <c r="K481" s="63"/>
      <c r="L481" s="64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</row>
    <row r="482" spans="1:28" ht="12.75">
      <c r="A482" s="9"/>
      <c r="B482" s="9" t="s">
        <v>166</v>
      </c>
      <c r="C482" s="9">
        <v>4</v>
      </c>
      <c r="D482" s="9">
        <v>5</v>
      </c>
      <c r="E482" s="63"/>
      <c r="F482" s="63"/>
      <c r="G482" s="63"/>
      <c r="H482" s="64"/>
      <c r="I482" s="63"/>
      <c r="J482" s="63"/>
      <c r="K482" s="63"/>
      <c r="L482" s="64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</row>
    <row r="483" spans="1:28" ht="12.75">
      <c r="A483" s="9"/>
      <c r="B483" s="9" t="s">
        <v>21</v>
      </c>
      <c r="C483" s="9">
        <v>32</v>
      </c>
      <c r="D483" s="9">
        <v>40</v>
      </c>
      <c r="E483" s="63"/>
      <c r="F483" s="63"/>
      <c r="G483" s="63"/>
      <c r="H483" s="64"/>
      <c r="I483" s="63"/>
      <c r="J483" s="63"/>
      <c r="K483" s="63"/>
      <c r="L483" s="64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</row>
    <row r="484" spans="1:28" ht="12.75">
      <c r="A484" s="12">
        <v>173</v>
      </c>
      <c r="B484" s="12" t="s">
        <v>30</v>
      </c>
      <c r="C484" s="12">
        <v>150</v>
      </c>
      <c r="D484" s="12">
        <v>200</v>
      </c>
      <c r="E484" s="63">
        <v>2.1</v>
      </c>
      <c r="F484" s="63">
        <v>6.7</v>
      </c>
      <c r="G484" s="63">
        <v>19</v>
      </c>
      <c r="H484" s="63">
        <v>153</v>
      </c>
      <c r="I484" s="63">
        <v>2.8</v>
      </c>
      <c r="J484" s="63">
        <v>9</v>
      </c>
      <c r="K484" s="63">
        <v>25.4</v>
      </c>
      <c r="L484" s="63">
        <v>204</v>
      </c>
      <c r="M484" s="21">
        <v>0.15</v>
      </c>
      <c r="N484" s="21">
        <v>20.8</v>
      </c>
      <c r="O484" s="21">
        <v>0.04</v>
      </c>
      <c r="P484" s="21">
        <v>0.15</v>
      </c>
      <c r="Q484" s="21">
        <v>0.2</v>
      </c>
      <c r="R484" s="21">
        <v>27.8</v>
      </c>
      <c r="S484" s="21">
        <v>0.06</v>
      </c>
      <c r="T484" s="21">
        <v>0.2</v>
      </c>
      <c r="U484" s="21">
        <v>16.5</v>
      </c>
      <c r="V484" s="21">
        <v>79.5</v>
      </c>
      <c r="W484" s="21">
        <v>30</v>
      </c>
      <c r="X484" s="21">
        <v>0.12</v>
      </c>
      <c r="Y484" s="21">
        <v>22</v>
      </c>
      <c r="Z484" s="21">
        <v>106</v>
      </c>
      <c r="AA484" s="21">
        <v>40</v>
      </c>
      <c r="AB484" s="21">
        <v>0.16</v>
      </c>
    </row>
    <row r="485" spans="1:28" ht="12.75">
      <c r="A485" s="12"/>
      <c r="B485" s="12" t="s">
        <v>20</v>
      </c>
      <c r="C485" s="12">
        <v>195</v>
      </c>
      <c r="D485" s="12">
        <v>260</v>
      </c>
      <c r="E485" s="63"/>
      <c r="F485" s="63"/>
      <c r="G485" s="63"/>
      <c r="H485" s="64"/>
      <c r="I485" s="63"/>
      <c r="J485" s="63"/>
      <c r="K485" s="63"/>
      <c r="L485" s="64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</row>
    <row r="486" spans="1:28" ht="12.75">
      <c r="A486" s="12"/>
      <c r="B486" s="12" t="s">
        <v>164</v>
      </c>
      <c r="C486" s="12">
        <v>2</v>
      </c>
      <c r="D486" s="12">
        <v>4.5</v>
      </c>
      <c r="E486" s="63"/>
      <c r="F486" s="63"/>
      <c r="G486" s="63"/>
      <c r="H486" s="64"/>
      <c r="I486" s="63"/>
      <c r="J486" s="63"/>
      <c r="K486" s="63"/>
      <c r="L486" s="64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</row>
    <row r="487" spans="1:28" ht="12.75">
      <c r="A487" s="23">
        <v>395</v>
      </c>
      <c r="B487" s="32" t="s">
        <v>264</v>
      </c>
      <c r="C487" s="23">
        <v>55</v>
      </c>
      <c r="D487" s="23">
        <v>100</v>
      </c>
      <c r="E487" s="83">
        <v>7.5</v>
      </c>
      <c r="F487" s="83">
        <v>16</v>
      </c>
      <c r="G487" s="83">
        <v>0</v>
      </c>
      <c r="H487" s="83">
        <v>144</v>
      </c>
      <c r="I487" s="83">
        <v>12.5</v>
      </c>
      <c r="J487" s="83">
        <v>32</v>
      </c>
      <c r="K487" s="83">
        <v>0</v>
      </c>
      <c r="L487" s="83">
        <v>287.5</v>
      </c>
      <c r="M487" s="21">
        <v>0.11</v>
      </c>
      <c r="N487" s="21">
        <v>0</v>
      </c>
      <c r="O487" s="21">
        <v>0</v>
      </c>
      <c r="P487" s="21">
        <v>0.25</v>
      </c>
      <c r="Q487" s="21">
        <v>0.23</v>
      </c>
      <c r="R487" s="21">
        <v>0</v>
      </c>
      <c r="S487" s="21">
        <v>0</v>
      </c>
      <c r="T487" s="21">
        <v>0.5</v>
      </c>
      <c r="U487" s="21">
        <v>21.9</v>
      </c>
      <c r="V487" s="21">
        <v>99</v>
      </c>
      <c r="W487" s="21">
        <v>12.5</v>
      </c>
      <c r="X487" s="21">
        <v>1.1</v>
      </c>
      <c r="Y487" s="21">
        <v>43.75</v>
      </c>
      <c r="Z487" s="21">
        <v>198.7</v>
      </c>
      <c r="AA487" s="21">
        <v>25</v>
      </c>
      <c r="AB487" s="21">
        <v>2.25</v>
      </c>
    </row>
    <row r="488" spans="1:28" ht="12.75">
      <c r="A488" s="9">
        <v>55</v>
      </c>
      <c r="B488" s="9" t="s">
        <v>70</v>
      </c>
      <c r="C488" s="9">
        <v>100</v>
      </c>
      <c r="D488" s="9">
        <v>100</v>
      </c>
      <c r="E488" s="63">
        <v>2.8</v>
      </c>
      <c r="F488" s="63">
        <v>12.1</v>
      </c>
      <c r="G488" s="63">
        <v>7.1</v>
      </c>
      <c r="H488" s="63">
        <v>148</v>
      </c>
      <c r="I488" s="63">
        <v>2.8</v>
      </c>
      <c r="J488" s="63">
        <v>12.1</v>
      </c>
      <c r="K488" s="63">
        <v>7.1</v>
      </c>
      <c r="L488" s="63">
        <v>148</v>
      </c>
      <c r="M488" s="21">
        <v>0.02</v>
      </c>
      <c r="N488" s="21">
        <v>5.5</v>
      </c>
      <c r="O488" s="21">
        <v>0.01</v>
      </c>
      <c r="P488" s="21">
        <v>4.5</v>
      </c>
      <c r="Q488" s="21">
        <v>0.02</v>
      </c>
      <c r="R488" s="21">
        <v>5.5</v>
      </c>
      <c r="S488" s="21">
        <v>0.01</v>
      </c>
      <c r="T488" s="21">
        <v>4.5</v>
      </c>
      <c r="U488" s="21">
        <v>89</v>
      </c>
      <c r="V488" s="21">
        <v>82</v>
      </c>
      <c r="W488" s="21">
        <v>19</v>
      </c>
      <c r="X488" s="21">
        <v>1.2</v>
      </c>
      <c r="Y488" s="21">
        <v>89</v>
      </c>
      <c r="Z488" s="21">
        <v>82</v>
      </c>
      <c r="AA488" s="21">
        <v>19</v>
      </c>
      <c r="AB488" s="21">
        <v>1.2</v>
      </c>
    </row>
    <row r="489" spans="1:28" ht="12.75">
      <c r="A489" s="9"/>
      <c r="B489" s="12" t="s">
        <v>128</v>
      </c>
      <c r="C489" s="9">
        <v>115</v>
      </c>
      <c r="D489" s="9">
        <v>115</v>
      </c>
      <c r="E489" s="63"/>
      <c r="F489" s="63"/>
      <c r="G489" s="63"/>
      <c r="H489" s="63"/>
      <c r="I489" s="63"/>
      <c r="J489" s="63"/>
      <c r="K489" s="63"/>
      <c r="L489" s="64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</row>
    <row r="490" spans="1:28" ht="12.75">
      <c r="A490" s="9"/>
      <c r="B490" s="9" t="s">
        <v>17</v>
      </c>
      <c r="C490" s="9">
        <v>25</v>
      </c>
      <c r="D490" s="9">
        <v>32</v>
      </c>
      <c r="E490" s="63"/>
      <c r="F490" s="63"/>
      <c r="G490" s="63"/>
      <c r="H490" s="63"/>
      <c r="I490" s="63"/>
      <c r="J490" s="63"/>
      <c r="K490" s="63"/>
      <c r="L490" s="64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</row>
    <row r="491" spans="1:28" ht="12.75">
      <c r="A491" s="9"/>
      <c r="B491" s="9" t="s">
        <v>166</v>
      </c>
      <c r="C491" s="9">
        <v>10</v>
      </c>
      <c r="D491" s="9">
        <v>9</v>
      </c>
      <c r="E491" s="63"/>
      <c r="F491" s="63"/>
      <c r="G491" s="63"/>
      <c r="H491" s="63"/>
      <c r="I491" s="63"/>
      <c r="J491" s="63"/>
      <c r="K491" s="63"/>
      <c r="L491" s="64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</row>
    <row r="492" spans="1:28" ht="12.75">
      <c r="A492" s="9">
        <v>511</v>
      </c>
      <c r="B492" s="9" t="s">
        <v>110</v>
      </c>
      <c r="C492" s="9">
        <v>200</v>
      </c>
      <c r="D492" s="9">
        <v>200</v>
      </c>
      <c r="E492" s="62">
        <v>0.3</v>
      </c>
      <c r="F492" s="62">
        <v>0.1</v>
      </c>
      <c r="G492" s="62">
        <v>17.2</v>
      </c>
      <c r="H492" s="78">
        <v>71</v>
      </c>
      <c r="I492" s="62">
        <v>0.3</v>
      </c>
      <c r="J492" s="62">
        <v>0.1</v>
      </c>
      <c r="K492" s="62">
        <v>17.2</v>
      </c>
      <c r="L492" s="78">
        <v>71</v>
      </c>
      <c r="M492" s="21">
        <v>0.01</v>
      </c>
      <c r="N492" s="21">
        <v>24</v>
      </c>
      <c r="O492" s="21">
        <v>0</v>
      </c>
      <c r="P492" s="21">
        <v>0</v>
      </c>
      <c r="Q492" s="21">
        <v>0.01</v>
      </c>
      <c r="R492" s="21">
        <v>24</v>
      </c>
      <c r="S492" s="21">
        <v>0</v>
      </c>
      <c r="T492" s="21">
        <v>0</v>
      </c>
      <c r="U492" s="21">
        <v>11</v>
      </c>
      <c r="V492" s="21">
        <v>10</v>
      </c>
      <c r="W492" s="21">
        <v>9</v>
      </c>
      <c r="X492" s="21">
        <v>0.4</v>
      </c>
      <c r="Y492" s="21">
        <v>11</v>
      </c>
      <c r="Z492" s="21">
        <v>10</v>
      </c>
      <c r="AA492" s="21">
        <v>9</v>
      </c>
      <c r="AB492" s="21">
        <v>0.4</v>
      </c>
    </row>
    <row r="493" spans="1:28" ht="12.75">
      <c r="A493" s="9"/>
      <c r="B493" s="9" t="s">
        <v>111</v>
      </c>
      <c r="C493" s="9">
        <v>32</v>
      </c>
      <c r="D493" s="9">
        <v>32</v>
      </c>
      <c r="E493" s="62"/>
      <c r="F493" s="62"/>
      <c r="G493" s="62"/>
      <c r="H493" s="78"/>
      <c r="I493" s="62"/>
      <c r="J493" s="62"/>
      <c r="K493" s="62"/>
      <c r="L493" s="64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</row>
    <row r="494" spans="1:28" ht="12.75">
      <c r="A494" s="9"/>
      <c r="B494" s="9" t="s">
        <v>14</v>
      </c>
      <c r="C494" s="9">
        <v>15</v>
      </c>
      <c r="D494" s="9">
        <v>15</v>
      </c>
      <c r="E494" s="62"/>
      <c r="F494" s="62"/>
      <c r="G494" s="62"/>
      <c r="H494" s="78"/>
      <c r="I494" s="62"/>
      <c r="J494" s="62"/>
      <c r="K494" s="62"/>
      <c r="L494" s="64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</row>
    <row r="495" spans="1:28" ht="12.75">
      <c r="A495" s="9">
        <v>108</v>
      </c>
      <c r="B495" s="9" t="s">
        <v>16</v>
      </c>
      <c r="C495" s="9">
        <v>50</v>
      </c>
      <c r="D495" s="9">
        <v>60</v>
      </c>
      <c r="E495" s="62">
        <v>3.8</v>
      </c>
      <c r="F495" s="62">
        <v>0.4</v>
      </c>
      <c r="G495" s="62">
        <v>24.6</v>
      </c>
      <c r="H495" s="63">
        <v>117.5</v>
      </c>
      <c r="I495" s="63">
        <v>4.56</v>
      </c>
      <c r="J495" s="63">
        <v>0.48</v>
      </c>
      <c r="K495" s="63">
        <v>32.4</v>
      </c>
      <c r="L495" s="64">
        <v>141</v>
      </c>
      <c r="M495" s="21">
        <v>0.05</v>
      </c>
      <c r="N495" s="21">
        <v>0</v>
      </c>
      <c r="O495" s="21">
        <v>0</v>
      </c>
      <c r="P495" s="21">
        <v>0.5</v>
      </c>
      <c r="Q495" s="21">
        <v>0.06</v>
      </c>
      <c r="R495" s="21">
        <v>0</v>
      </c>
      <c r="S495" s="21">
        <v>0</v>
      </c>
      <c r="T495" s="21">
        <v>0.6</v>
      </c>
      <c r="U495" s="21">
        <v>10</v>
      </c>
      <c r="V495" s="21">
        <v>32.5</v>
      </c>
      <c r="W495" s="21">
        <v>7</v>
      </c>
      <c r="X495" s="21">
        <v>0.5</v>
      </c>
      <c r="Y495" s="21">
        <v>12</v>
      </c>
      <c r="Z495" s="21">
        <v>39</v>
      </c>
      <c r="AA495" s="21">
        <v>8.4</v>
      </c>
      <c r="AB495" s="21">
        <v>0.6</v>
      </c>
    </row>
    <row r="496" spans="1:28" ht="12.75">
      <c r="A496" s="9">
        <v>109</v>
      </c>
      <c r="B496" s="9" t="s">
        <v>23</v>
      </c>
      <c r="C496" s="9">
        <v>50</v>
      </c>
      <c r="D496" s="9">
        <v>70</v>
      </c>
      <c r="E496" s="63">
        <v>3.3</v>
      </c>
      <c r="F496" s="63">
        <v>0.6</v>
      </c>
      <c r="G496" s="63">
        <v>16.7</v>
      </c>
      <c r="H496" s="63">
        <v>87.9</v>
      </c>
      <c r="I496" s="63">
        <v>4.62</v>
      </c>
      <c r="J496" s="63">
        <v>7.3</v>
      </c>
      <c r="K496" s="63">
        <v>25.9</v>
      </c>
      <c r="L496" s="64">
        <v>121</v>
      </c>
      <c r="M496" s="21">
        <v>0.09</v>
      </c>
      <c r="N496" s="21">
        <v>0</v>
      </c>
      <c r="O496" s="21">
        <v>0</v>
      </c>
      <c r="P496" s="21">
        <v>0.7</v>
      </c>
      <c r="Q496" s="21">
        <v>0.12</v>
      </c>
      <c r="R496" s="21">
        <v>0</v>
      </c>
      <c r="S496" s="21">
        <v>0</v>
      </c>
      <c r="T496" s="21">
        <v>0.98</v>
      </c>
      <c r="U496" s="21">
        <v>17.5</v>
      </c>
      <c r="V496" s="21">
        <v>79</v>
      </c>
      <c r="W496" s="21">
        <v>23.5</v>
      </c>
      <c r="X496" s="21">
        <v>1.95</v>
      </c>
      <c r="Y496" s="21">
        <v>24.5</v>
      </c>
      <c r="Z496" s="21">
        <v>110.6</v>
      </c>
      <c r="AA496" s="21">
        <v>32.9</v>
      </c>
      <c r="AB496" s="21">
        <v>2.73</v>
      </c>
    </row>
    <row r="497" spans="1:28" ht="12.75">
      <c r="A497" s="127" t="s">
        <v>24</v>
      </c>
      <c r="B497" s="128"/>
      <c r="C497" s="128"/>
      <c r="D497" s="129"/>
      <c r="E497" s="80">
        <f>E476+E484+E488+E492+E495+E496+E487</f>
        <v>22.58</v>
      </c>
      <c r="F497" s="80">
        <f aca="true" t="shared" si="28" ref="F497:AB497">F476+F484+F488+F492+F495+F496+F487</f>
        <v>39.7</v>
      </c>
      <c r="G497" s="80">
        <f t="shared" si="28"/>
        <v>103.89999999999999</v>
      </c>
      <c r="H497" s="80">
        <f t="shared" si="28"/>
        <v>878.4</v>
      </c>
      <c r="I497" s="80">
        <f t="shared" si="28"/>
        <v>31.05</v>
      </c>
      <c r="J497" s="80">
        <f t="shared" si="28"/>
        <v>65.28</v>
      </c>
      <c r="K497" s="80">
        <f t="shared" si="28"/>
        <v>134.8</v>
      </c>
      <c r="L497" s="80">
        <f t="shared" si="28"/>
        <v>1168.1</v>
      </c>
      <c r="M497" s="80">
        <f t="shared" si="28"/>
        <v>0.53</v>
      </c>
      <c r="N497" s="80">
        <f t="shared" si="28"/>
        <v>60.5</v>
      </c>
      <c r="O497" s="80">
        <f t="shared" si="28"/>
        <v>0.8500000000000001</v>
      </c>
      <c r="P497" s="80">
        <f t="shared" si="28"/>
        <v>7.3</v>
      </c>
      <c r="Q497" s="80">
        <f t="shared" si="28"/>
        <v>0.765</v>
      </c>
      <c r="R497" s="80">
        <f t="shared" si="28"/>
        <v>70.05</v>
      </c>
      <c r="S497" s="80">
        <f t="shared" si="28"/>
        <v>1.07</v>
      </c>
      <c r="T497" s="80">
        <f t="shared" si="28"/>
        <v>8.28</v>
      </c>
      <c r="U497" s="80">
        <f t="shared" si="28"/>
        <v>187.9</v>
      </c>
      <c r="V497" s="80">
        <f t="shared" si="28"/>
        <v>456.2</v>
      </c>
      <c r="W497" s="80">
        <f t="shared" si="28"/>
        <v>128.4</v>
      </c>
      <c r="X497" s="80">
        <f t="shared" si="28"/>
        <v>6.27</v>
      </c>
      <c r="Y497" s="80">
        <f t="shared" si="28"/>
        <v>229.75</v>
      </c>
      <c r="Z497" s="80">
        <f t="shared" si="28"/>
        <v>639.05</v>
      </c>
      <c r="AA497" s="80">
        <f t="shared" si="28"/>
        <v>168.55</v>
      </c>
      <c r="AB497" s="80">
        <f t="shared" si="28"/>
        <v>8.59</v>
      </c>
    </row>
    <row r="498" spans="1:28" ht="12.75">
      <c r="A498" s="119" t="s">
        <v>25</v>
      </c>
      <c r="B498" s="119"/>
      <c r="C498" s="119"/>
      <c r="D498" s="119"/>
      <c r="E498" s="81">
        <f>E474+E497</f>
        <v>33.22</v>
      </c>
      <c r="F498" s="81">
        <f aca="true" t="shared" si="29" ref="F498:AB498">F474+F497</f>
        <v>48.72</v>
      </c>
      <c r="G498" s="81">
        <f t="shared" si="29"/>
        <v>168.38</v>
      </c>
      <c r="H498" s="81">
        <f t="shared" si="29"/>
        <v>1238.6</v>
      </c>
      <c r="I498" s="81">
        <f t="shared" si="29"/>
        <v>46.35</v>
      </c>
      <c r="J498" s="81">
        <f t="shared" si="29"/>
        <v>75.78</v>
      </c>
      <c r="K498" s="81">
        <f t="shared" si="29"/>
        <v>215.20000000000002</v>
      </c>
      <c r="L498" s="81">
        <f t="shared" si="29"/>
        <v>1620.6</v>
      </c>
      <c r="M498" s="81">
        <f t="shared" si="29"/>
        <v>0.63</v>
      </c>
      <c r="N498" s="81">
        <f t="shared" si="29"/>
        <v>60.575</v>
      </c>
      <c r="O498" s="81">
        <f t="shared" si="29"/>
        <v>0.9020000000000001</v>
      </c>
      <c r="P498" s="81">
        <f t="shared" si="29"/>
        <v>8.5</v>
      </c>
      <c r="Q498" s="81">
        <f t="shared" si="29"/>
        <v>0.895</v>
      </c>
      <c r="R498" s="81">
        <f t="shared" si="29"/>
        <v>70.14999999999999</v>
      </c>
      <c r="S498" s="81">
        <f t="shared" si="29"/>
        <v>1.1400000000000001</v>
      </c>
      <c r="T498" s="81">
        <f t="shared" si="29"/>
        <v>9.78</v>
      </c>
      <c r="U498" s="81">
        <f t="shared" si="29"/>
        <v>361.9</v>
      </c>
      <c r="V498" s="81">
        <f t="shared" si="29"/>
        <v>611.2</v>
      </c>
      <c r="W498" s="81">
        <f t="shared" si="29"/>
        <v>150</v>
      </c>
      <c r="X498" s="81">
        <f t="shared" si="29"/>
        <v>7.869999999999999</v>
      </c>
      <c r="Y498" s="81">
        <f t="shared" si="29"/>
        <v>457.75</v>
      </c>
      <c r="Z498" s="81">
        <f t="shared" si="29"/>
        <v>842.55</v>
      </c>
      <c r="AA498" s="81">
        <f t="shared" si="29"/>
        <v>196.55</v>
      </c>
      <c r="AB498" s="81">
        <f t="shared" si="29"/>
        <v>10.49</v>
      </c>
    </row>
    <row r="499" spans="1:28" ht="12.75">
      <c r="A499" s="120" t="s">
        <v>45</v>
      </c>
      <c r="B499" s="121"/>
      <c r="C499" s="121"/>
      <c r="D499" s="121"/>
      <c r="E499" s="122"/>
      <c r="F499" s="13"/>
      <c r="G499" s="13"/>
      <c r="H499" s="13"/>
      <c r="I499" s="13"/>
      <c r="J499" s="13"/>
      <c r="K499" s="13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3"/>
      <c r="AB499" s="13"/>
    </row>
    <row r="500" spans="1:28" s="60" customFormat="1" ht="12.75">
      <c r="A500" s="12">
        <v>237</v>
      </c>
      <c r="B500" s="12" t="s">
        <v>57</v>
      </c>
      <c r="C500" s="12">
        <v>100</v>
      </c>
      <c r="D500" s="12">
        <v>150</v>
      </c>
      <c r="E500" s="102">
        <v>5.2</v>
      </c>
      <c r="F500" s="102">
        <v>5.8</v>
      </c>
      <c r="G500" s="102">
        <v>24.6</v>
      </c>
      <c r="H500" s="102">
        <v>168.6</v>
      </c>
      <c r="I500" s="63">
        <v>7.8</v>
      </c>
      <c r="J500" s="63">
        <v>7.84</v>
      </c>
      <c r="K500" s="63">
        <v>36.3</v>
      </c>
      <c r="L500" s="63">
        <v>253</v>
      </c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4"/>
      <c r="AB500" s="104"/>
    </row>
    <row r="501" spans="1:28" ht="12.75">
      <c r="A501" s="12">
        <v>17</v>
      </c>
      <c r="B501" s="12" t="s">
        <v>53</v>
      </c>
      <c r="C501" s="12">
        <v>70</v>
      </c>
      <c r="D501" s="12">
        <v>70</v>
      </c>
      <c r="E501" s="72">
        <v>0.7</v>
      </c>
      <c r="F501" s="72">
        <v>10.1</v>
      </c>
      <c r="G501" s="72">
        <v>2</v>
      </c>
      <c r="H501" s="73">
        <v>102</v>
      </c>
      <c r="I501" s="72">
        <v>0.7</v>
      </c>
      <c r="J501" s="72">
        <v>10.1</v>
      </c>
      <c r="K501" s="72">
        <v>2</v>
      </c>
      <c r="L501" s="73">
        <v>102</v>
      </c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3"/>
      <c r="AB501" s="13"/>
    </row>
    <row r="502" spans="1:28" ht="12.75">
      <c r="A502" s="12">
        <v>388</v>
      </c>
      <c r="B502" s="12" t="s">
        <v>69</v>
      </c>
      <c r="C502" s="12">
        <v>100</v>
      </c>
      <c r="D502" s="12">
        <v>100</v>
      </c>
      <c r="E502" s="72">
        <v>9.7</v>
      </c>
      <c r="F502" s="72">
        <v>10.7</v>
      </c>
      <c r="G502" s="72">
        <v>8</v>
      </c>
      <c r="H502" s="73">
        <v>190</v>
      </c>
      <c r="I502" s="72">
        <v>9.7</v>
      </c>
      <c r="J502" s="72">
        <v>10.7</v>
      </c>
      <c r="K502" s="72">
        <v>8</v>
      </c>
      <c r="L502" s="73">
        <v>190</v>
      </c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</row>
    <row r="503" spans="1:28" s="57" customFormat="1" ht="15.75">
      <c r="A503" s="123" t="s">
        <v>211</v>
      </c>
      <c r="B503" s="124"/>
      <c r="C503" s="124"/>
      <c r="D503" s="124"/>
      <c r="E503" s="124"/>
      <c r="F503" s="124"/>
      <c r="G503" s="124"/>
      <c r="H503" s="124"/>
      <c r="I503" s="124"/>
      <c r="J503" s="124"/>
      <c r="K503" s="124"/>
      <c r="L503" s="124"/>
      <c r="M503" s="124"/>
      <c r="N503" s="124"/>
      <c r="O503" s="124"/>
      <c r="P503" s="124"/>
      <c r="Q503" s="124"/>
      <c r="R503" s="124"/>
      <c r="S503" s="124"/>
      <c r="T503" s="124"/>
      <c r="U503" s="124"/>
      <c r="V503" s="124"/>
      <c r="W503" s="124"/>
      <c r="X503" s="124"/>
      <c r="Y503" s="124"/>
      <c r="Z503" s="124"/>
      <c r="AA503" s="124"/>
      <c r="AB503" s="125"/>
    </row>
    <row r="504" spans="1:28" ht="15">
      <c r="A504" s="126" t="s">
        <v>12</v>
      </c>
      <c r="B504" s="126"/>
      <c r="C504" s="126"/>
      <c r="D504" s="126"/>
      <c r="E504" s="87"/>
      <c r="F504" s="87"/>
      <c r="G504" s="87"/>
      <c r="H504" s="88"/>
      <c r="I504" s="89"/>
      <c r="J504" s="89"/>
      <c r="K504" s="89"/>
      <c r="L504" s="90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  <c r="AA504" s="89"/>
      <c r="AB504" s="89"/>
    </row>
    <row r="505" spans="1:28" ht="12.75">
      <c r="A505" s="9">
        <v>255</v>
      </c>
      <c r="B505" s="9" t="s">
        <v>212</v>
      </c>
      <c r="C505" s="20">
        <v>150</v>
      </c>
      <c r="D505" s="20">
        <v>200</v>
      </c>
      <c r="E505" s="63">
        <v>5.7</v>
      </c>
      <c r="F505" s="63">
        <v>10.2</v>
      </c>
      <c r="G505" s="63">
        <v>54.4</v>
      </c>
      <c r="H505" s="63">
        <v>280.5</v>
      </c>
      <c r="I505" s="63">
        <v>7.63</v>
      </c>
      <c r="J505" s="63">
        <v>11.1</v>
      </c>
      <c r="K505" s="63">
        <v>62.5</v>
      </c>
      <c r="L505" s="64">
        <v>374</v>
      </c>
      <c r="M505" s="21">
        <v>0.06</v>
      </c>
      <c r="N505" s="21">
        <v>0.72</v>
      </c>
      <c r="O505" s="21">
        <v>41.1</v>
      </c>
      <c r="P505" s="21">
        <v>0.42</v>
      </c>
      <c r="Q505" s="21">
        <v>0.09</v>
      </c>
      <c r="R505" s="21">
        <v>0.96</v>
      </c>
      <c r="S505" s="21">
        <v>54.8</v>
      </c>
      <c r="T505" s="21">
        <v>0.57</v>
      </c>
      <c r="U505" s="21">
        <v>104.2</v>
      </c>
      <c r="V505" s="21">
        <v>115.5</v>
      </c>
      <c r="W505" s="21">
        <v>23.7</v>
      </c>
      <c r="X505" s="21">
        <v>1.28</v>
      </c>
      <c r="Y505" s="21">
        <v>138.77</v>
      </c>
      <c r="Z505" s="21">
        <v>153.61</v>
      </c>
      <c r="AA505" s="21">
        <v>31.61</v>
      </c>
      <c r="AB505" s="21">
        <v>1.71</v>
      </c>
    </row>
    <row r="506" spans="1:28" ht="12.75">
      <c r="A506" s="9"/>
      <c r="B506" s="9" t="s">
        <v>213</v>
      </c>
      <c r="C506" s="20">
        <v>42.7</v>
      </c>
      <c r="D506" s="20">
        <v>57</v>
      </c>
      <c r="E506" s="63"/>
      <c r="F506" s="63"/>
      <c r="G506" s="63"/>
      <c r="H506" s="64"/>
      <c r="I506" s="63"/>
      <c r="J506" s="63"/>
      <c r="K506" s="63"/>
      <c r="L506" s="64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</row>
    <row r="507" spans="1:28" ht="12.75">
      <c r="A507" s="9"/>
      <c r="B507" s="9" t="s">
        <v>13</v>
      </c>
      <c r="C507" s="20">
        <v>75</v>
      </c>
      <c r="D507" s="20">
        <v>100</v>
      </c>
      <c r="E507" s="63"/>
      <c r="F507" s="63"/>
      <c r="G507" s="63"/>
      <c r="H507" s="64"/>
      <c r="I507" s="63"/>
      <c r="J507" s="63"/>
      <c r="K507" s="63"/>
      <c r="L507" s="64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</row>
    <row r="508" spans="1:28" ht="12.75">
      <c r="A508" s="9"/>
      <c r="B508" s="9" t="s">
        <v>164</v>
      </c>
      <c r="C508" s="20">
        <v>3</v>
      </c>
      <c r="D508" s="20">
        <v>4</v>
      </c>
      <c r="E508" s="63"/>
      <c r="F508" s="63"/>
      <c r="G508" s="63"/>
      <c r="H508" s="64"/>
      <c r="I508" s="63"/>
      <c r="J508" s="63"/>
      <c r="K508" s="63"/>
      <c r="L508" s="64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</row>
    <row r="509" spans="1:28" ht="12.75">
      <c r="A509" s="9"/>
      <c r="B509" s="9" t="s">
        <v>14</v>
      </c>
      <c r="C509" s="20">
        <v>4.5</v>
      </c>
      <c r="D509" s="20">
        <v>6</v>
      </c>
      <c r="E509" s="63"/>
      <c r="F509" s="63"/>
      <c r="G509" s="63"/>
      <c r="H509" s="64"/>
      <c r="I509" s="63"/>
      <c r="J509" s="63"/>
      <c r="K509" s="63"/>
      <c r="L509" s="64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</row>
    <row r="510" spans="1:28" ht="12.75">
      <c r="A510" s="9">
        <v>493</v>
      </c>
      <c r="B510" s="9" t="s">
        <v>116</v>
      </c>
      <c r="C510" s="9">
        <v>200</v>
      </c>
      <c r="D510" s="9">
        <v>200</v>
      </c>
      <c r="E510" s="63">
        <v>1.4</v>
      </c>
      <c r="F510" s="63">
        <v>1.6</v>
      </c>
      <c r="G510" s="63">
        <v>16.4</v>
      </c>
      <c r="H510" s="64">
        <v>86</v>
      </c>
      <c r="I510" s="63">
        <v>1.4</v>
      </c>
      <c r="J510" s="63">
        <v>1.6</v>
      </c>
      <c r="K510" s="63">
        <v>16.4</v>
      </c>
      <c r="L510" s="64">
        <v>86</v>
      </c>
      <c r="M510" s="21">
        <v>0.02</v>
      </c>
      <c r="N510" s="21">
        <v>0.8</v>
      </c>
      <c r="O510" s="21">
        <v>10</v>
      </c>
      <c r="P510" s="21">
        <v>0.04</v>
      </c>
      <c r="Q510" s="21">
        <v>0.02</v>
      </c>
      <c r="R510" s="21">
        <v>0.8</v>
      </c>
      <c r="S510" s="21">
        <v>10</v>
      </c>
      <c r="T510" s="21">
        <v>0.04</v>
      </c>
      <c r="U510" s="21">
        <v>65.8</v>
      </c>
      <c r="V510" s="21">
        <v>59.2</v>
      </c>
      <c r="W510" s="21">
        <v>16.2</v>
      </c>
      <c r="X510" s="21">
        <v>2</v>
      </c>
      <c r="Y510" s="21">
        <v>65.8</v>
      </c>
      <c r="Z510" s="21">
        <v>59.2</v>
      </c>
      <c r="AA510" s="21">
        <v>16.2</v>
      </c>
      <c r="AB510" s="21">
        <v>2</v>
      </c>
    </row>
    <row r="511" spans="1:28" ht="12.75">
      <c r="A511" s="9"/>
      <c r="B511" s="9" t="s">
        <v>112</v>
      </c>
      <c r="C511" s="9">
        <v>0.35</v>
      </c>
      <c r="D511" s="9">
        <v>0.35</v>
      </c>
      <c r="E511" s="62"/>
      <c r="F511" s="62"/>
      <c r="G511" s="62"/>
      <c r="H511" s="64"/>
      <c r="I511" s="62"/>
      <c r="J511" s="62"/>
      <c r="K511" s="62"/>
      <c r="L511" s="64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</row>
    <row r="512" spans="1:28" ht="12.75">
      <c r="A512" s="9"/>
      <c r="B512" s="9" t="s">
        <v>14</v>
      </c>
      <c r="C512" s="9">
        <v>15</v>
      </c>
      <c r="D512" s="9">
        <v>15</v>
      </c>
      <c r="E512" s="62"/>
      <c r="F512" s="62"/>
      <c r="G512" s="62"/>
      <c r="H512" s="64"/>
      <c r="I512" s="62"/>
      <c r="J512" s="62"/>
      <c r="K512" s="62"/>
      <c r="L512" s="64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</row>
    <row r="513" spans="1:28" ht="12.75">
      <c r="A513" s="9"/>
      <c r="B513" s="9" t="s">
        <v>13</v>
      </c>
      <c r="C513" s="9">
        <v>100</v>
      </c>
      <c r="D513" s="9">
        <v>100</v>
      </c>
      <c r="E513" s="62"/>
      <c r="F513" s="62"/>
      <c r="G513" s="62"/>
      <c r="H513" s="64"/>
      <c r="I513" s="62"/>
      <c r="J513" s="62"/>
      <c r="K513" s="62"/>
      <c r="L513" s="64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</row>
    <row r="514" spans="1:28" ht="12.75">
      <c r="A514" s="9">
        <v>108</v>
      </c>
      <c r="B514" s="9" t="s">
        <v>16</v>
      </c>
      <c r="C514" s="20">
        <v>40</v>
      </c>
      <c r="D514" s="20">
        <v>60</v>
      </c>
      <c r="E514" s="62">
        <v>3.04</v>
      </c>
      <c r="F514" s="62">
        <v>0.32</v>
      </c>
      <c r="G514" s="62">
        <v>19.68</v>
      </c>
      <c r="H514" s="63">
        <v>94</v>
      </c>
      <c r="I514" s="62">
        <v>3.8</v>
      </c>
      <c r="J514" s="62">
        <v>0.4</v>
      </c>
      <c r="K514" s="62">
        <v>26.5</v>
      </c>
      <c r="L514" s="64">
        <v>117.5</v>
      </c>
      <c r="M514" s="21">
        <v>0.04</v>
      </c>
      <c r="N514" s="21">
        <v>0</v>
      </c>
      <c r="O514" s="21">
        <v>0</v>
      </c>
      <c r="P514" s="21">
        <v>0.45</v>
      </c>
      <c r="Q514" s="21">
        <v>0.05</v>
      </c>
      <c r="R514" s="21">
        <v>0</v>
      </c>
      <c r="S514" s="21">
        <v>0</v>
      </c>
      <c r="T514" s="21">
        <v>0.5</v>
      </c>
      <c r="U514" s="21">
        <v>8</v>
      </c>
      <c r="V514" s="21">
        <v>26</v>
      </c>
      <c r="W514" s="21">
        <v>5.6</v>
      </c>
      <c r="X514" s="21">
        <v>0.5</v>
      </c>
      <c r="Y514" s="21">
        <v>10</v>
      </c>
      <c r="Z514" s="21">
        <v>32.5</v>
      </c>
      <c r="AA514" s="21">
        <v>7</v>
      </c>
      <c r="AB514" s="21">
        <v>0.5</v>
      </c>
    </row>
    <row r="515" spans="1:28" ht="12.75">
      <c r="A515" s="9" t="s">
        <v>205</v>
      </c>
      <c r="B515" s="23" t="s">
        <v>249</v>
      </c>
      <c r="C515" s="55" t="s">
        <v>206</v>
      </c>
      <c r="D515" s="55" t="s">
        <v>226</v>
      </c>
      <c r="E515" s="97">
        <v>9.4</v>
      </c>
      <c r="F515" s="62">
        <v>7</v>
      </c>
      <c r="G515" s="62">
        <v>11.5</v>
      </c>
      <c r="H515" s="63">
        <v>148</v>
      </c>
      <c r="I515" s="97">
        <v>18.8</v>
      </c>
      <c r="J515" s="62">
        <v>14</v>
      </c>
      <c r="K515" s="62">
        <v>23</v>
      </c>
      <c r="L515" s="63">
        <v>296</v>
      </c>
      <c r="M515" s="21">
        <v>0.04</v>
      </c>
      <c r="N515" s="21">
        <v>0.31</v>
      </c>
      <c r="O515" s="21">
        <v>43.1</v>
      </c>
      <c r="P515" s="21">
        <v>0.2</v>
      </c>
      <c r="Q515" s="21">
        <v>0.08</v>
      </c>
      <c r="R515" s="21">
        <v>0.62</v>
      </c>
      <c r="S515" s="21">
        <v>86</v>
      </c>
      <c r="T515" s="21">
        <v>0.4</v>
      </c>
      <c r="U515" s="21">
        <v>111.21</v>
      </c>
      <c r="V515" s="21">
        <v>134.11</v>
      </c>
      <c r="W515" s="21">
        <v>15.99</v>
      </c>
      <c r="X515" s="21">
        <v>0.44</v>
      </c>
      <c r="Y515" s="21">
        <v>222</v>
      </c>
      <c r="Z515" s="21">
        <v>268</v>
      </c>
      <c r="AA515" s="21">
        <v>32</v>
      </c>
      <c r="AB515" s="21">
        <v>0.88</v>
      </c>
    </row>
    <row r="516" spans="1:28" ht="12.75">
      <c r="A516" s="61"/>
      <c r="B516" s="23" t="s">
        <v>27</v>
      </c>
      <c r="C516" s="55">
        <v>47</v>
      </c>
      <c r="D516" s="55">
        <v>94</v>
      </c>
      <c r="E516" s="97"/>
      <c r="F516" s="62"/>
      <c r="G516" s="62"/>
      <c r="H516" s="63"/>
      <c r="I516" s="97"/>
      <c r="J516" s="62"/>
      <c r="K516" s="62"/>
      <c r="L516" s="63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</row>
    <row r="517" spans="1:28" ht="12.75">
      <c r="A517" s="61"/>
      <c r="B517" s="23" t="s">
        <v>155</v>
      </c>
      <c r="C517" s="55">
        <v>3</v>
      </c>
      <c r="D517" s="55">
        <v>6</v>
      </c>
      <c r="E517" s="97"/>
      <c r="F517" s="62"/>
      <c r="G517" s="62"/>
      <c r="H517" s="63"/>
      <c r="I517" s="97"/>
      <c r="J517" s="62"/>
      <c r="K517" s="62"/>
      <c r="L517" s="63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</row>
    <row r="518" spans="1:28" ht="12.75">
      <c r="A518" s="61"/>
      <c r="B518" s="23" t="s">
        <v>14</v>
      </c>
      <c r="C518" s="55">
        <v>4</v>
      </c>
      <c r="D518" s="55">
        <v>8</v>
      </c>
      <c r="E518" s="97"/>
      <c r="F518" s="62"/>
      <c r="G518" s="62"/>
      <c r="H518" s="63"/>
      <c r="I518" s="97"/>
      <c r="J518" s="62"/>
      <c r="K518" s="62"/>
      <c r="L518" s="63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</row>
    <row r="519" spans="1:28" ht="12.75">
      <c r="A519" s="61"/>
      <c r="B519" s="23" t="s">
        <v>22</v>
      </c>
      <c r="C519" s="55">
        <v>2</v>
      </c>
      <c r="D519" s="55">
        <v>4</v>
      </c>
      <c r="E519" s="97"/>
      <c r="F519" s="62"/>
      <c r="G519" s="62"/>
      <c r="H519" s="63"/>
      <c r="I519" s="97"/>
      <c r="J519" s="62"/>
      <c r="K519" s="62"/>
      <c r="L519" s="63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</row>
    <row r="520" spans="1:28" ht="12.75">
      <c r="A520" s="61"/>
      <c r="B520" s="23" t="s">
        <v>164</v>
      </c>
      <c r="C520" s="55">
        <v>2</v>
      </c>
      <c r="D520" s="55">
        <v>4</v>
      </c>
      <c r="E520" s="97"/>
      <c r="F520" s="62"/>
      <c r="G520" s="62"/>
      <c r="H520" s="63"/>
      <c r="I520" s="97"/>
      <c r="J520" s="62"/>
      <c r="K520" s="62"/>
      <c r="L520" s="63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</row>
    <row r="521" spans="1:28" ht="12.75">
      <c r="A521" s="9">
        <v>435</v>
      </c>
      <c r="B521" s="9" t="s">
        <v>248</v>
      </c>
      <c r="C521" s="9">
        <v>30</v>
      </c>
      <c r="D521" s="9">
        <v>30</v>
      </c>
      <c r="E521" s="63"/>
      <c r="F521" s="63"/>
      <c r="G521" s="63"/>
      <c r="H521" s="64"/>
      <c r="I521" s="63"/>
      <c r="J521" s="63"/>
      <c r="K521" s="63"/>
      <c r="L521" s="64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</row>
    <row r="522" spans="1:28" ht="12.75">
      <c r="A522" s="9"/>
      <c r="B522" s="9" t="s">
        <v>13</v>
      </c>
      <c r="C522" s="9">
        <v>30</v>
      </c>
      <c r="D522" s="9">
        <v>30</v>
      </c>
      <c r="E522" s="63"/>
      <c r="F522" s="63"/>
      <c r="G522" s="63"/>
      <c r="H522" s="64"/>
      <c r="I522" s="63"/>
      <c r="J522" s="63"/>
      <c r="K522" s="63"/>
      <c r="L522" s="64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</row>
    <row r="523" spans="1:28" ht="12.75">
      <c r="A523" s="9"/>
      <c r="B523" s="9" t="s">
        <v>108</v>
      </c>
      <c r="C523" s="9">
        <v>1.5</v>
      </c>
      <c r="D523" s="9">
        <v>1.5</v>
      </c>
      <c r="E523" s="63"/>
      <c r="F523" s="63"/>
      <c r="G523" s="63"/>
      <c r="H523" s="64"/>
      <c r="I523" s="63"/>
      <c r="J523" s="63"/>
      <c r="K523" s="63"/>
      <c r="L523" s="64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</row>
    <row r="524" spans="1:28" ht="12.75">
      <c r="A524" s="9"/>
      <c r="B524" s="9" t="s">
        <v>156</v>
      </c>
      <c r="C524" s="9">
        <v>1.5</v>
      </c>
      <c r="D524" s="9">
        <v>1.5</v>
      </c>
      <c r="E524" s="63"/>
      <c r="F524" s="63"/>
      <c r="G524" s="63"/>
      <c r="H524" s="64"/>
      <c r="I524" s="63"/>
      <c r="J524" s="63"/>
      <c r="K524" s="63"/>
      <c r="L524" s="64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</row>
    <row r="525" spans="1:28" ht="12.75">
      <c r="A525" s="2"/>
      <c r="B525" s="130" t="s">
        <v>18</v>
      </c>
      <c r="C525" s="131"/>
      <c r="D525" s="132"/>
      <c r="E525" s="66">
        <f aca="true" t="shared" si="30" ref="E525:AB525">E505+E510+E514+E515</f>
        <v>19.54</v>
      </c>
      <c r="F525" s="66">
        <f t="shared" si="30"/>
        <v>19.119999999999997</v>
      </c>
      <c r="G525" s="66">
        <f t="shared" si="30"/>
        <v>101.97999999999999</v>
      </c>
      <c r="H525" s="66">
        <f t="shared" si="30"/>
        <v>608.5</v>
      </c>
      <c r="I525" s="66">
        <f t="shared" si="30"/>
        <v>31.63</v>
      </c>
      <c r="J525" s="66">
        <f t="shared" si="30"/>
        <v>27.1</v>
      </c>
      <c r="K525" s="66">
        <f t="shared" si="30"/>
        <v>128.4</v>
      </c>
      <c r="L525" s="66">
        <f t="shared" si="30"/>
        <v>873.5</v>
      </c>
      <c r="M525" s="66">
        <f t="shared" si="30"/>
        <v>0.16</v>
      </c>
      <c r="N525" s="66">
        <f t="shared" si="30"/>
        <v>1.83</v>
      </c>
      <c r="O525" s="66">
        <f t="shared" si="30"/>
        <v>94.2</v>
      </c>
      <c r="P525" s="66">
        <f t="shared" si="30"/>
        <v>1.1099999999999999</v>
      </c>
      <c r="Q525" s="66">
        <f t="shared" si="30"/>
        <v>0.24</v>
      </c>
      <c r="R525" s="66">
        <f t="shared" si="30"/>
        <v>2.38</v>
      </c>
      <c r="S525" s="66">
        <f t="shared" si="30"/>
        <v>150.8</v>
      </c>
      <c r="T525" s="66">
        <f t="shared" si="30"/>
        <v>1.5099999999999998</v>
      </c>
      <c r="U525" s="66">
        <f t="shared" si="30"/>
        <v>289.21</v>
      </c>
      <c r="V525" s="66">
        <f t="shared" si="30"/>
        <v>334.81</v>
      </c>
      <c r="W525" s="66">
        <f t="shared" si="30"/>
        <v>61.49</v>
      </c>
      <c r="X525" s="66">
        <f t="shared" si="30"/>
        <v>4.220000000000001</v>
      </c>
      <c r="Y525" s="66">
        <f t="shared" si="30"/>
        <v>436.57</v>
      </c>
      <c r="Z525" s="66">
        <f t="shared" si="30"/>
        <v>513.31</v>
      </c>
      <c r="AA525" s="66">
        <f t="shared" si="30"/>
        <v>86.81</v>
      </c>
      <c r="AB525" s="66">
        <f t="shared" si="30"/>
        <v>5.09</v>
      </c>
    </row>
    <row r="526" spans="1:28" ht="15.75">
      <c r="A526" s="116" t="s">
        <v>19</v>
      </c>
      <c r="B526" s="117"/>
      <c r="C526" s="117"/>
      <c r="D526" s="118"/>
      <c r="E526" s="67"/>
      <c r="F526" s="67"/>
      <c r="G526" s="67"/>
      <c r="H526" s="68"/>
      <c r="I526" s="69"/>
      <c r="J526" s="70"/>
      <c r="K526" s="69"/>
      <c r="L526" s="71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  <c r="AA526" s="65"/>
      <c r="AB526" s="65"/>
    </row>
    <row r="527" spans="1:28" ht="12.75">
      <c r="A527" s="9">
        <v>126</v>
      </c>
      <c r="B527" s="9" t="s">
        <v>189</v>
      </c>
      <c r="C527" s="9">
        <v>200</v>
      </c>
      <c r="D527" s="9">
        <v>250</v>
      </c>
      <c r="E527" s="63">
        <v>7.2</v>
      </c>
      <c r="F527" s="63">
        <v>6.3</v>
      </c>
      <c r="G527" s="63">
        <v>11.5</v>
      </c>
      <c r="H527" s="64">
        <v>143</v>
      </c>
      <c r="I527" s="63">
        <v>9.5</v>
      </c>
      <c r="J527" s="63">
        <v>7.2</v>
      </c>
      <c r="K527" s="63">
        <v>15.6</v>
      </c>
      <c r="L527" s="64">
        <v>174</v>
      </c>
      <c r="M527" s="21">
        <v>0.022</v>
      </c>
      <c r="N527" s="21">
        <v>10.8</v>
      </c>
      <c r="O527" s="21">
        <v>0</v>
      </c>
      <c r="P527" s="21">
        <v>1.94</v>
      </c>
      <c r="Q527" s="21">
        <v>0.027</v>
      </c>
      <c r="R527" s="21">
        <v>13.5</v>
      </c>
      <c r="S527" s="21">
        <v>0</v>
      </c>
      <c r="T527" s="21">
        <v>2.42</v>
      </c>
      <c r="U527" s="21">
        <v>34.2</v>
      </c>
      <c r="V527" s="21">
        <v>36.4</v>
      </c>
      <c r="W527" s="21">
        <v>19.6</v>
      </c>
      <c r="X527" s="21">
        <v>0.88</v>
      </c>
      <c r="Y527" s="21">
        <v>42.75</v>
      </c>
      <c r="Z527" s="21">
        <v>45.5</v>
      </c>
      <c r="AA527" s="21">
        <v>24.5</v>
      </c>
      <c r="AB527" s="21">
        <v>1.1</v>
      </c>
    </row>
    <row r="528" spans="1:28" ht="12.75">
      <c r="A528" s="9"/>
      <c r="B528" s="9" t="s">
        <v>118</v>
      </c>
      <c r="C528" s="9">
        <v>40</v>
      </c>
      <c r="D528" s="9">
        <v>50</v>
      </c>
      <c r="E528" s="63"/>
      <c r="F528" s="63"/>
      <c r="G528" s="63"/>
      <c r="H528" s="64"/>
      <c r="I528" s="63"/>
      <c r="J528" s="63"/>
      <c r="K528" s="63"/>
      <c r="L528" s="64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</row>
    <row r="529" spans="1:28" ht="12.75">
      <c r="A529" s="9"/>
      <c r="B529" s="9" t="s">
        <v>119</v>
      </c>
      <c r="C529" s="9">
        <v>30</v>
      </c>
      <c r="D529" s="9">
        <v>37.5</v>
      </c>
      <c r="E529" s="63"/>
      <c r="F529" s="63"/>
      <c r="G529" s="63"/>
      <c r="H529" s="64"/>
      <c r="I529" s="63"/>
      <c r="J529" s="63"/>
      <c r="K529" s="63"/>
      <c r="L529" s="64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</row>
    <row r="530" spans="1:28" ht="12.75">
      <c r="A530" s="9"/>
      <c r="B530" s="9" t="s">
        <v>167</v>
      </c>
      <c r="C530" s="9">
        <v>10</v>
      </c>
      <c r="D530" s="9">
        <v>12.5</v>
      </c>
      <c r="E530" s="63"/>
      <c r="F530" s="63"/>
      <c r="G530" s="63"/>
      <c r="H530" s="64"/>
      <c r="I530" s="63"/>
      <c r="J530" s="63"/>
      <c r="K530" s="63"/>
      <c r="L530" s="64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</row>
    <row r="531" spans="1:28" ht="12.75">
      <c r="A531" s="9"/>
      <c r="B531" s="9" t="s">
        <v>120</v>
      </c>
      <c r="C531" s="9">
        <v>9.6</v>
      </c>
      <c r="D531" s="9">
        <v>12</v>
      </c>
      <c r="E531" s="63"/>
      <c r="F531" s="63"/>
      <c r="G531" s="63"/>
      <c r="H531" s="64"/>
      <c r="I531" s="63"/>
      <c r="J531" s="63"/>
      <c r="K531" s="63"/>
      <c r="L531" s="64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</row>
    <row r="532" spans="1:28" ht="12.75">
      <c r="A532" s="9"/>
      <c r="B532" s="9" t="s">
        <v>166</v>
      </c>
      <c r="C532" s="9">
        <v>4</v>
      </c>
      <c r="D532" s="9">
        <v>5</v>
      </c>
      <c r="E532" s="63"/>
      <c r="F532" s="63"/>
      <c r="G532" s="63"/>
      <c r="H532" s="64"/>
      <c r="I532" s="63"/>
      <c r="J532" s="63"/>
      <c r="K532" s="63"/>
      <c r="L532" s="64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</row>
    <row r="533" spans="1:28" ht="12.75">
      <c r="A533" s="9"/>
      <c r="B533" s="9" t="s">
        <v>14</v>
      </c>
      <c r="C533" s="9">
        <v>2</v>
      </c>
      <c r="D533" s="9">
        <v>3</v>
      </c>
      <c r="E533" s="63"/>
      <c r="F533" s="63"/>
      <c r="G533" s="63"/>
      <c r="H533" s="64"/>
      <c r="I533" s="63"/>
      <c r="J533" s="63"/>
      <c r="K533" s="63"/>
      <c r="L533" s="64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</row>
    <row r="534" spans="1:28" ht="12.75">
      <c r="A534" s="9"/>
      <c r="B534" s="9" t="s">
        <v>121</v>
      </c>
      <c r="C534" s="9">
        <v>6</v>
      </c>
      <c r="D534" s="9">
        <v>7.5</v>
      </c>
      <c r="E534" s="63"/>
      <c r="F534" s="63"/>
      <c r="G534" s="63"/>
      <c r="H534" s="64"/>
      <c r="I534" s="63"/>
      <c r="J534" s="63"/>
      <c r="K534" s="63"/>
      <c r="L534" s="64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</row>
    <row r="535" spans="1:28" ht="12.75">
      <c r="A535" s="9"/>
      <c r="B535" s="9" t="s">
        <v>21</v>
      </c>
      <c r="C535" s="9">
        <v>32</v>
      </c>
      <c r="D535" s="9">
        <v>40</v>
      </c>
      <c r="E535" s="63"/>
      <c r="F535" s="63"/>
      <c r="G535" s="63"/>
      <c r="H535" s="64"/>
      <c r="I535" s="63"/>
      <c r="J535" s="63"/>
      <c r="K535" s="63"/>
      <c r="L535" s="64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</row>
    <row r="536" spans="1:28" ht="12.75">
      <c r="A536" s="9">
        <v>190</v>
      </c>
      <c r="B536" s="9" t="s">
        <v>252</v>
      </c>
      <c r="C536" s="9">
        <v>100</v>
      </c>
      <c r="D536" s="9">
        <v>100</v>
      </c>
      <c r="E536" s="94">
        <v>2.2</v>
      </c>
      <c r="F536" s="94">
        <v>6.6</v>
      </c>
      <c r="G536" s="94">
        <v>9.1</v>
      </c>
      <c r="H536" s="94">
        <v>104.5</v>
      </c>
      <c r="I536" s="94">
        <v>2.2</v>
      </c>
      <c r="J536" s="94">
        <v>6.6</v>
      </c>
      <c r="K536" s="94">
        <v>9.1</v>
      </c>
      <c r="L536" s="94">
        <v>104.5</v>
      </c>
      <c r="M536" s="21">
        <v>0.05</v>
      </c>
      <c r="N536" s="21">
        <v>0</v>
      </c>
      <c r="O536" s="21">
        <v>15</v>
      </c>
      <c r="P536" s="21">
        <v>0.3</v>
      </c>
      <c r="Q536" s="21">
        <v>0.05</v>
      </c>
      <c r="R536" s="21">
        <v>0</v>
      </c>
      <c r="S536" s="21">
        <v>15</v>
      </c>
      <c r="T536" s="21">
        <v>0.3</v>
      </c>
      <c r="U536" s="21">
        <v>47.3</v>
      </c>
      <c r="V536" s="21">
        <v>2.3</v>
      </c>
      <c r="W536" s="21">
        <v>30.25</v>
      </c>
      <c r="X536" s="21">
        <v>2.35</v>
      </c>
      <c r="Y536" s="21">
        <v>47.3</v>
      </c>
      <c r="Z536" s="21">
        <v>2.3</v>
      </c>
      <c r="AA536" s="21">
        <v>30.25</v>
      </c>
      <c r="AB536" s="21">
        <v>2.35</v>
      </c>
    </row>
    <row r="537" spans="1:28" ht="12.75">
      <c r="A537" s="9"/>
      <c r="B537" s="9" t="s">
        <v>128</v>
      </c>
      <c r="C537" s="9">
        <v>127</v>
      </c>
      <c r="D537" s="9">
        <v>127</v>
      </c>
      <c r="E537" s="63"/>
      <c r="F537" s="63"/>
      <c r="G537" s="63"/>
      <c r="H537" s="64"/>
      <c r="I537" s="63"/>
      <c r="J537" s="63"/>
      <c r="K537" s="63"/>
      <c r="L537" s="64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</row>
    <row r="538" spans="1:28" ht="12.75">
      <c r="A538" s="9"/>
      <c r="B538" s="9" t="s">
        <v>164</v>
      </c>
      <c r="C538" s="9">
        <v>3</v>
      </c>
      <c r="D538" s="9">
        <v>3</v>
      </c>
      <c r="E538" s="63"/>
      <c r="F538" s="63"/>
      <c r="G538" s="63"/>
      <c r="H538" s="64"/>
      <c r="I538" s="63"/>
      <c r="J538" s="63"/>
      <c r="K538" s="63"/>
      <c r="L538" s="64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</row>
    <row r="539" spans="1:28" ht="12.75">
      <c r="A539" s="9"/>
      <c r="B539" s="9" t="s">
        <v>29</v>
      </c>
      <c r="C539" s="9">
        <v>25</v>
      </c>
      <c r="D539" s="9">
        <v>25</v>
      </c>
      <c r="E539" s="63"/>
      <c r="F539" s="63"/>
      <c r="G539" s="63"/>
      <c r="H539" s="64"/>
      <c r="I539" s="63"/>
      <c r="J539" s="63"/>
      <c r="K539" s="63"/>
      <c r="L539" s="64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</row>
    <row r="540" spans="1:28" ht="12.75">
      <c r="A540" s="9" t="s">
        <v>218</v>
      </c>
      <c r="B540" s="9" t="s">
        <v>216</v>
      </c>
      <c r="C540" s="9">
        <v>80</v>
      </c>
      <c r="D540" s="9">
        <v>100</v>
      </c>
      <c r="E540" s="63">
        <v>14.2</v>
      </c>
      <c r="F540" s="63">
        <v>17.9</v>
      </c>
      <c r="G540" s="63">
        <v>0.31</v>
      </c>
      <c r="H540" s="64">
        <v>213</v>
      </c>
      <c r="I540" s="63">
        <v>16.3</v>
      </c>
      <c r="J540" s="63">
        <v>18.3</v>
      </c>
      <c r="K540" s="63">
        <v>0.37</v>
      </c>
      <c r="L540" s="64">
        <v>255.6</v>
      </c>
      <c r="M540" s="21">
        <v>0.02</v>
      </c>
      <c r="N540" s="21">
        <v>1.4</v>
      </c>
      <c r="O540" s="21">
        <v>63.8</v>
      </c>
      <c r="P540" s="21">
        <v>0.3</v>
      </c>
      <c r="Q540" s="21">
        <v>0.02</v>
      </c>
      <c r="R540" s="21">
        <v>1.68</v>
      </c>
      <c r="S540" s="21">
        <v>76.5</v>
      </c>
      <c r="T540" s="21">
        <v>0.36</v>
      </c>
      <c r="U540" s="21">
        <v>36.4</v>
      </c>
      <c r="V540" s="21">
        <v>108.5</v>
      </c>
      <c r="W540" s="21">
        <v>13.1</v>
      </c>
      <c r="X540" s="21">
        <v>1.23</v>
      </c>
      <c r="Y540" s="21">
        <v>43.6</v>
      </c>
      <c r="Z540" s="21">
        <v>130.2</v>
      </c>
      <c r="AA540" s="21">
        <v>15.6</v>
      </c>
      <c r="AB540" s="21">
        <v>1.47</v>
      </c>
    </row>
    <row r="541" spans="1:28" ht="12.75">
      <c r="A541" s="9"/>
      <c r="B541" s="9" t="s">
        <v>217</v>
      </c>
      <c r="C541" s="9">
        <v>95</v>
      </c>
      <c r="D541" s="9">
        <v>114</v>
      </c>
      <c r="E541" s="63"/>
      <c r="F541" s="63"/>
      <c r="G541" s="63"/>
      <c r="H541" s="64"/>
      <c r="I541" s="63"/>
      <c r="J541" s="63"/>
      <c r="K541" s="63"/>
      <c r="L541" s="64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</row>
    <row r="542" spans="1:28" ht="12.75">
      <c r="A542" s="9"/>
      <c r="B542" s="9" t="s">
        <v>120</v>
      </c>
      <c r="C542" s="9">
        <v>3.3</v>
      </c>
      <c r="D542" s="9">
        <v>3.9</v>
      </c>
      <c r="E542" s="63"/>
      <c r="F542" s="63"/>
      <c r="G542" s="63"/>
      <c r="H542" s="64"/>
      <c r="I542" s="63"/>
      <c r="J542" s="63"/>
      <c r="K542" s="63"/>
      <c r="L542" s="64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</row>
    <row r="543" spans="1:28" ht="12.75">
      <c r="A543" s="9"/>
      <c r="B543" s="9" t="s">
        <v>164</v>
      </c>
      <c r="C543" s="9">
        <v>6.6</v>
      </c>
      <c r="D543" s="9">
        <v>7.9</v>
      </c>
      <c r="E543" s="63"/>
      <c r="F543" s="63"/>
      <c r="G543" s="63"/>
      <c r="H543" s="64"/>
      <c r="I543" s="63"/>
      <c r="J543" s="63"/>
      <c r="K543" s="63"/>
      <c r="L543" s="64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</row>
    <row r="544" spans="1:28" ht="12.75">
      <c r="A544" s="12">
        <v>25</v>
      </c>
      <c r="B544" s="12" t="s">
        <v>79</v>
      </c>
      <c r="C544" s="12">
        <v>70</v>
      </c>
      <c r="D544" s="12">
        <v>70</v>
      </c>
      <c r="E544" s="63">
        <v>0.77</v>
      </c>
      <c r="F544" s="63">
        <v>4.27</v>
      </c>
      <c r="G544" s="63">
        <v>2.59</v>
      </c>
      <c r="H544" s="63">
        <v>45.5</v>
      </c>
      <c r="I544" s="63">
        <v>0.77</v>
      </c>
      <c r="J544" s="63">
        <v>4.27</v>
      </c>
      <c r="K544" s="63">
        <v>2.59</v>
      </c>
      <c r="L544" s="63">
        <v>45.5</v>
      </c>
      <c r="M544" s="21">
        <v>0.028</v>
      </c>
      <c r="N544" s="21">
        <v>9.45</v>
      </c>
      <c r="O544" s="21">
        <v>0</v>
      </c>
      <c r="P544" s="21">
        <v>2.03</v>
      </c>
      <c r="Q544" s="21">
        <v>0.028</v>
      </c>
      <c r="R544" s="21">
        <v>9.45</v>
      </c>
      <c r="S544" s="21">
        <v>0</v>
      </c>
      <c r="T544" s="21">
        <v>2.03</v>
      </c>
      <c r="U544" s="21">
        <v>18.2</v>
      </c>
      <c r="V544" s="21">
        <v>23.8</v>
      </c>
      <c r="W544" s="21">
        <v>13.3</v>
      </c>
      <c r="X544" s="21">
        <v>0.42</v>
      </c>
      <c r="Y544" s="21">
        <v>18.2</v>
      </c>
      <c r="Z544" s="21">
        <v>23.8</v>
      </c>
      <c r="AA544" s="21">
        <v>13.3</v>
      </c>
      <c r="AB544" s="21">
        <v>0.42</v>
      </c>
    </row>
    <row r="545" spans="1:28" ht="12.75">
      <c r="A545" s="12"/>
      <c r="B545" s="12" t="s">
        <v>167</v>
      </c>
      <c r="C545" s="12">
        <v>10</v>
      </c>
      <c r="D545" s="12">
        <v>10</v>
      </c>
      <c r="E545" s="63"/>
      <c r="F545" s="63"/>
      <c r="G545" s="63"/>
      <c r="H545" s="64"/>
      <c r="I545" s="63"/>
      <c r="J545" s="63"/>
      <c r="K545" s="63"/>
      <c r="L545" s="64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</row>
    <row r="546" spans="1:28" ht="12.75">
      <c r="A546" s="12"/>
      <c r="B546" s="12" t="s">
        <v>141</v>
      </c>
      <c r="C546" s="12">
        <v>20</v>
      </c>
      <c r="D546" s="12">
        <v>20</v>
      </c>
      <c r="E546" s="63"/>
      <c r="F546" s="63"/>
      <c r="G546" s="63"/>
      <c r="H546" s="64"/>
      <c r="I546" s="63"/>
      <c r="J546" s="63"/>
      <c r="K546" s="63"/>
      <c r="L546" s="64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</row>
    <row r="547" spans="1:28" ht="12.75">
      <c r="A547" s="12"/>
      <c r="B547" s="12" t="s">
        <v>142</v>
      </c>
      <c r="C547" s="12">
        <v>30</v>
      </c>
      <c r="D547" s="12">
        <v>30</v>
      </c>
      <c r="E547" s="63"/>
      <c r="F547" s="63"/>
      <c r="G547" s="63"/>
      <c r="H547" s="64"/>
      <c r="I547" s="63"/>
      <c r="J547" s="63"/>
      <c r="K547" s="63"/>
      <c r="L547" s="64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</row>
    <row r="548" spans="1:28" ht="12.75">
      <c r="A548" s="12"/>
      <c r="B548" s="12" t="s">
        <v>119</v>
      </c>
      <c r="C548" s="12">
        <v>10</v>
      </c>
      <c r="D548" s="12">
        <v>10</v>
      </c>
      <c r="E548" s="63"/>
      <c r="F548" s="63"/>
      <c r="G548" s="63"/>
      <c r="H548" s="64"/>
      <c r="I548" s="63"/>
      <c r="J548" s="63"/>
      <c r="K548" s="63"/>
      <c r="L548" s="64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</row>
    <row r="549" spans="1:28" ht="12.75">
      <c r="A549" s="12"/>
      <c r="B549" s="12" t="s">
        <v>166</v>
      </c>
      <c r="C549" s="12">
        <v>6</v>
      </c>
      <c r="D549" s="12">
        <v>6</v>
      </c>
      <c r="E549" s="63"/>
      <c r="F549" s="63"/>
      <c r="G549" s="63"/>
      <c r="H549" s="64"/>
      <c r="I549" s="63"/>
      <c r="J549" s="63"/>
      <c r="K549" s="63"/>
      <c r="L549" s="64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</row>
    <row r="550" spans="1:28" ht="12.75">
      <c r="A550" s="9">
        <v>108</v>
      </c>
      <c r="B550" s="9" t="s">
        <v>16</v>
      </c>
      <c r="C550" s="9">
        <v>50</v>
      </c>
      <c r="D550" s="9">
        <v>60</v>
      </c>
      <c r="E550" s="62">
        <v>3.8</v>
      </c>
      <c r="F550" s="62">
        <v>0.4</v>
      </c>
      <c r="G550" s="62">
        <v>24.6</v>
      </c>
      <c r="H550" s="63">
        <v>117.5</v>
      </c>
      <c r="I550" s="63">
        <v>4.56</v>
      </c>
      <c r="J550" s="63">
        <v>0.48</v>
      </c>
      <c r="K550" s="63">
        <v>32.4</v>
      </c>
      <c r="L550" s="64">
        <v>141</v>
      </c>
      <c r="M550" s="21">
        <v>0.05</v>
      </c>
      <c r="N550" s="21">
        <v>0</v>
      </c>
      <c r="O550" s="21">
        <v>0</v>
      </c>
      <c r="P550" s="21">
        <v>0.5</v>
      </c>
      <c r="Q550" s="21">
        <v>0.06</v>
      </c>
      <c r="R550" s="21">
        <v>0</v>
      </c>
      <c r="S550" s="21">
        <v>0</v>
      </c>
      <c r="T550" s="21">
        <v>0.6</v>
      </c>
      <c r="U550" s="21">
        <v>10</v>
      </c>
      <c r="V550" s="21">
        <v>32.5</v>
      </c>
      <c r="W550" s="21">
        <v>7</v>
      </c>
      <c r="X550" s="21">
        <v>0.5</v>
      </c>
      <c r="Y550" s="21">
        <v>12</v>
      </c>
      <c r="Z550" s="21">
        <v>39</v>
      </c>
      <c r="AA550" s="21">
        <v>8.4</v>
      </c>
      <c r="AB550" s="21">
        <v>0.6</v>
      </c>
    </row>
    <row r="551" spans="1:28" ht="12.75">
      <c r="A551" s="9">
        <v>109</v>
      </c>
      <c r="B551" s="9" t="s">
        <v>23</v>
      </c>
      <c r="C551" s="9">
        <v>45</v>
      </c>
      <c r="D551" s="9">
        <v>70</v>
      </c>
      <c r="E551" s="63">
        <v>3.3</v>
      </c>
      <c r="F551" s="63">
        <v>0.6</v>
      </c>
      <c r="G551" s="63">
        <v>16.7</v>
      </c>
      <c r="H551" s="63">
        <v>87.9</v>
      </c>
      <c r="I551" s="63">
        <v>4.62</v>
      </c>
      <c r="J551" s="63">
        <v>7.3</v>
      </c>
      <c r="K551" s="63">
        <v>25.9</v>
      </c>
      <c r="L551" s="64">
        <v>121</v>
      </c>
      <c r="M551" s="21">
        <v>0.09</v>
      </c>
      <c r="N551" s="21">
        <v>0</v>
      </c>
      <c r="O551" s="21">
        <v>0</v>
      </c>
      <c r="P551" s="21">
        <v>0.7</v>
      </c>
      <c r="Q551" s="21">
        <v>0.12</v>
      </c>
      <c r="R551" s="21">
        <v>0</v>
      </c>
      <c r="S551" s="21">
        <v>0</v>
      </c>
      <c r="T551" s="21">
        <v>0.98</v>
      </c>
      <c r="U551" s="21">
        <v>17.5</v>
      </c>
      <c r="V551" s="21">
        <v>79</v>
      </c>
      <c r="W551" s="21">
        <v>23.5</v>
      </c>
      <c r="X551" s="21">
        <v>1.95</v>
      </c>
      <c r="Y551" s="21">
        <v>24.5</v>
      </c>
      <c r="Z551" s="21">
        <v>110.6</v>
      </c>
      <c r="AA551" s="21">
        <v>32.9</v>
      </c>
      <c r="AB551" s="21">
        <v>2.73</v>
      </c>
    </row>
    <row r="552" spans="1:28" ht="12.75">
      <c r="A552" s="9" t="s">
        <v>202</v>
      </c>
      <c r="B552" s="12" t="s">
        <v>196</v>
      </c>
      <c r="C552" s="9">
        <v>200</v>
      </c>
      <c r="D552" s="9">
        <v>200</v>
      </c>
      <c r="E552" s="62">
        <v>0.1</v>
      </c>
      <c r="F552" s="62">
        <v>0.1</v>
      </c>
      <c r="G552" s="62">
        <v>29.2</v>
      </c>
      <c r="H552" s="78">
        <v>110.4</v>
      </c>
      <c r="I552" s="62">
        <v>0.1</v>
      </c>
      <c r="J552" s="62">
        <v>0.1</v>
      </c>
      <c r="K552" s="62">
        <v>29.2</v>
      </c>
      <c r="L552" s="78">
        <v>110.4</v>
      </c>
      <c r="M552" s="21">
        <v>0.004</v>
      </c>
      <c r="N552" s="21">
        <v>0.14</v>
      </c>
      <c r="O552" s="21">
        <v>4</v>
      </c>
      <c r="P552" s="21">
        <v>0</v>
      </c>
      <c r="Q552" s="21">
        <v>0.004</v>
      </c>
      <c r="R552" s="21">
        <v>0.14</v>
      </c>
      <c r="S552" s="21">
        <v>4</v>
      </c>
      <c r="T552" s="21">
        <v>0</v>
      </c>
      <c r="U552" s="21">
        <v>9.8</v>
      </c>
      <c r="V552" s="21">
        <v>8.6</v>
      </c>
      <c r="W552" s="21">
        <v>0.16</v>
      </c>
      <c r="X552" s="21">
        <v>0.2</v>
      </c>
      <c r="Y552" s="21">
        <v>9.8</v>
      </c>
      <c r="Z552" s="21">
        <v>8.6</v>
      </c>
      <c r="AA552" s="21">
        <v>0.16</v>
      </c>
      <c r="AB552" s="21">
        <v>0.2</v>
      </c>
    </row>
    <row r="553" spans="1:28" ht="12.75">
      <c r="A553" s="9"/>
      <c r="B553" s="9" t="s">
        <v>111</v>
      </c>
      <c r="C553" s="9">
        <v>32</v>
      </c>
      <c r="D553" s="9">
        <v>32</v>
      </c>
      <c r="E553" s="62"/>
      <c r="F553" s="62"/>
      <c r="G553" s="62"/>
      <c r="H553" s="78"/>
      <c r="I553" s="62"/>
      <c r="J553" s="62"/>
      <c r="K553" s="62"/>
      <c r="L553" s="64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</row>
    <row r="554" spans="1:28" ht="12.75">
      <c r="A554" s="9"/>
      <c r="B554" s="9" t="s">
        <v>14</v>
      </c>
      <c r="C554" s="9">
        <v>15</v>
      </c>
      <c r="D554" s="9">
        <v>15</v>
      </c>
      <c r="E554" s="62"/>
      <c r="F554" s="62"/>
      <c r="G554" s="62"/>
      <c r="H554" s="78"/>
      <c r="I554" s="62"/>
      <c r="J554" s="62"/>
      <c r="K554" s="62"/>
      <c r="L554" s="64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</row>
    <row r="555" spans="1:28" ht="12.75">
      <c r="A555" s="9"/>
      <c r="B555" s="9" t="s">
        <v>203</v>
      </c>
      <c r="C555" s="9">
        <v>8</v>
      </c>
      <c r="D555" s="9">
        <v>8</v>
      </c>
      <c r="E555" s="62"/>
      <c r="F555" s="62"/>
      <c r="G555" s="62"/>
      <c r="H555" s="78"/>
      <c r="I555" s="62"/>
      <c r="J555" s="62"/>
      <c r="K555" s="62"/>
      <c r="L555" s="64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</row>
    <row r="556" spans="1:28" ht="12.75">
      <c r="A556" s="17"/>
      <c r="B556" s="9" t="s">
        <v>113</v>
      </c>
      <c r="C556" s="9">
        <v>150</v>
      </c>
      <c r="D556" s="9">
        <v>150</v>
      </c>
      <c r="E556" s="63">
        <v>0.45</v>
      </c>
      <c r="F556" s="63">
        <v>0.6</v>
      </c>
      <c r="G556" s="63">
        <v>17.25</v>
      </c>
      <c r="H556" s="64">
        <v>72</v>
      </c>
      <c r="I556" s="63">
        <v>0.45</v>
      </c>
      <c r="J556" s="63">
        <v>0.6</v>
      </c>
      <c r="K556" s="63">
        <v>17.25</v>
      </c>
      <c r="L556" s="64">
        <v>72</v>
      </c>
      <c r="M556" s="79">
        <v>0</v>
      </c>
      <c r="N556" s="79">
        <v>6.9</v>
      </c>
      <c r="O556" s="79">
        <v>4.5</v>
      </c>
      <c r="P556" s="79">
        <v>0.3</v>
      </c>
      <c r="Q556" s="79">
        <v>0</v>
      </c>
      <c r="R556" s="79">
        <v>6.9</v>
      </c>
      <c r="S556" s="79">
        <v>4.5</v>
      </c>
      <c r="T556" s="79">
        <v>0.3</v>
      </c>
      <c r="U556" s="79">
        <v>9</v>
      </c>
      <c r="V556" s="79">
        <v>16.5</v>
      </c>
      <c r="W556" s="79">
        <v>7.5</v>
      </c>
      <c r="X556" s="79">
        <v>0.15</v>
      </c>
      <c r="Y556" s="79">
        <v>9</v>
      </c>
      <c r="Z556" s="79">
        <v>16.5</v>
      </c>
      <c r="AA556" s="79">
        <v>7.5</v>
      </c>
      <c r="AB556" s="79">
        <v>0.15</v>
      </c>
    </row>
    <row r="557" spans="1:28" ht="12.75">
      <c r="A557" s="116" t="s">
        <v>24</v>
      </c>
      <c r="B557" s="117"/>
      <c r="C557" s="117"/>
      <c r="D557" s="118"/>
      <c r="E557" s="80">
        <f>E527+E536+E540+E544+E550+E551+E552+E556</f>
        <v>32.02</v>
      </c>
      <c r="F557" s="80">
        <f aca="true" t="shared" si="31" ref="F557:AB557">F527+F536+F540+F544+F550+F551+F552+F556</f>
        <v>36.769999999999996</v>
      </c>
      <c r="G557" s="80">
        <f t="shared" si="31"/>
        <v>111.25</v>
      </c>
      <c r="H557" s="80">
        <f t="shared" si="31"/>
        <v>893.8</v>
      </c>
      <c r="I557" s="80">
        <f t="shared" si="31"/>
        <v>38.5</v>
      </c>
      <c r="J557" s="80">
        <f t="shared" si="31"/>
        <v>44.85</v>
      </c>
      <c r="K557" s="80">
        <f t="shared" si="31"/>
        <v>132.41000000000003</v>
      </c>
      <c r="L557" s="80">
        <f t="shared" si="31"/>
        <v>1024</v>
      </c>
      <c r="M557" s="80">
        <f t="shared" si="31"/>
        <v>0.264</v>
      </c>
      <c r="N557" s="80">
        <f t="shared" si="31"/>
        <v>28.689999999999998</v>
      </c>
      <c r="O557" s="80">
        <f t="shared" si="31"/>
        <v>87.3</v>
      </c>
      <c r="P557" s="80">
        <f t="shared" si="31"/>
        <v>6.069999999999999</v>
      </c>
      <c r="Q557" s="80">
        <f t="shared" si="31"/>
        <v>0.309</v>
      </c>
      <c r="R557" s="80">
        <f t="shared" si="31"/>
        <v>31.67</v>
      </c>
      <c r="S557" s="80">
        <f t="shared" si="31"/>
        <v>100</v>
      </c>
      <c r="T557" s="80">
        <f t="shared" si="31"/>
        <v>6.989999999999999</v>
      </c>
      <c r="U557" s="80">
        <f t="shared" si="31"/>
        <v>182.4</v>
      </c>
      <c r="V557" s="80">
        <f t="shared" si="31"/>
        <v>307.6</v>
      </c>
      <c r="W557" s="80">
        <f t="shared" si="31"/>
        <v>114.41</v>
      </c>
      <c r="X557" s="80">
        <f t="shared" si="31"/>
        <v>7.680000000000001</v>
      </c>
      <c r="Y557" s="80">
        <f t="shared" si="31"/>
        <v>207.15</v>
      </c>
      <c r="Z557" s="80">
        <f t="shared" si="31"/>
        <v>376.5</v>
      </c>
      <c r="AA557" s="80">
        <f t="shared" si="31"/>
        <v>132.60999999999999</v>
      </c>
      <c r="AB557" s="80">
        <f t="shared" si="31"/>
        <v>9.02</v>
      </c>
    </row>
    <row r="558" spans="1:28" ht="12.75">
      <c r="A558" s="119" t="s">
        <v>25</v>
      </c>
      <c r="B558" s="119"/>
      <c r="C558" s="119"/>
      <c r="D558" s="119"/>
      <c r="E558" s="81">
        <f aca="true" t="shared" si="32" ref="E558:AB558">E525+E557</f>
        <v>51.56</v>
      </c>
      <c r="F558" s="81">
        <f t="shared" si="32"/>
        <v>55.88999999999999</v>
      </c>
      <c r="G558" s="81">
        <f t="shared" si="32"/>
        <v>213.23</v>
      </c>
      <c r="H558" s="81">
        <f t="shared" si="32"/>
        <v>1502.3</v>
      </c>
      <c r="I558" s="81">
        <f t="shared" si="32"/>
        <v>70.13</v>
      </c>
      <c r="J558" s="81">
        <f t="shared" si="32"/>
        <v>71.95</v>
      </c>
      <c r="K558" s="81">
        <f t="shared" si="32"/>
        <v>260.81000000000006</v>
      </c>
      <c r="L558" s="81">
        <f t="shared" si="32"/>
        <v>1897.5</v>
      </c>
      <c r="M558" s="81">
        <f t="shared" si="32"/>
        <v>0.42400000000000004</v>
      </c>
      <c r="N558" s="81">
        <f t="shared" si="32"/>
        <v>30.519999999999996</v>
      </c>
      <c r="O558" s="81">
        <f t="shared" si="32"/>
        <v>181.5</v>
      </c>
      <c r="P558" s="81">
        <f t="shared" si="32"/>
        <v>7.18</v>
      </c>
      <c r="Q558" s="81">
        <f t="shared" si="32"/>
        <v>0.5489999999999999</v>
      </c>
      <c r="R558" s="81">
        <f t="shared" si="32"/>
        <v>34.050000000000004</v>
      </c>
      <c r="S558" s="81">
        <f t="shared" si="32"/>
        <v>250.8</v>
      </c>
      <c r="T558" s="81">
        <f t="shared" si="32"/>
        <v>8.5</v>
      </c>
      <c r="U558" s="81">
        <f t="shared" si="32"/>
        <v>471.61</v>
      </c>
      <c r="V558" s="81">
        <f t="shared" si="32"/>
        <v>642.4100000000001</v>
      </c>
      <c r="W558" s="81">
        <f t="shared" si="32"/>
        <v>175.9</v>
      </c>
      <c r="X558" s="81">
        <f t="shared" si="32"/>
        <v>11.900000000000002</v>
      </c>
      <c r="Y558" s="81">
        <f t="shared" si="32"/>
        <v>643.72</v>
      </c>
      <c r="Z558" s="81">
        <f t="shared" si="32"/>
        <v>889.81</v>
      </c>
      <c r="AA558" s="81">
        <f t="shared" si="32"/>
        <v>219.42</v>
      </c>
      <c r="AB558" s="81">
        <f t="shared" si="32"/>
        <v>14.11</v>
      </c>
    </row>
    <row r="559" spans="1:28" ht="12.75">
      <c r="A559" s="120" t="s">
        <v>45</v>
      </c>
      <c r="B559" s="121"/>
      <c r="C559" s="121"/>
      <c r="D559" s="121"/>
      <c r="E559" s="122"/>
      <c r="F559" s="13"/>
      <c r="G559" s="13"/>
      <c r="H559" s="13"/>
      <c r="I559" s="13"/>
      <c r="J559" s="13"/>
      <c r="K559" s="13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3"/>
      <c r="AB559" s="13"/>
    </row>
    <row r="560" spans="1:28" ht="12.75">
      <c r="A560" s="12" t="s">
        <v>106</v>
      </c>
      <c r="B560" s="12" t="s">
        <v>109</v>
      </c>
      <c r="C560" s="12" t="s">
        <v>52</v>
      </c>
      <c r="D560" s="12" t="s">
        <v>52</v>
      </c>
      <c r="E560" s="72">
        <v>15</v>
      </c>
      <c r="F560" s="72">
        <v>9.8</v>
      </c>
      <c r="G560" s="72">
        <v>5.5</v>
      </c>
      <c r="H560" s="73">
        <v>156</v>
      </c>
      <c r="I560" s="72">
        <v>15.4</v>
      </c>
      <c r="J560" s="72">
        <v>9.8</v>
      </c>
      <c r="K560" s="72">
        <v>5.5</v>
      </c>
      <c r="L560" s="73">
        <v>156</v>
      </c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3"/>
      <c r="AB560" s="13"/>
    </row>
    <row r="561" spans="1:28" ht="12.75">
      <c r="A561" s="24" t="s">
        <v>227</v>
      </c>
      <c r="B561" s="24" t="s">
        <v>228</v>
      </c>
      <c r="C561" s="24">
        <v>125</v>
      </c>
      <c r="D561" s="24">
        <v>125</v>
      </c>
      <c r="E561" s="27">
        <v>4.06</v>
      </c>
      <c r="F561" s="27">
        <v>7.47</v>
      </c>
      <c r="G561" s="27">
        <v>14.74</v>
      </c>
      <c r="H561" s="27">
        <v>141</v>
      </c>
      <c r="I561" s="27">
        <v>4.06</v>
      </c>
      <c r="J561" s="27">
        <v>7.47</v>
      </c>
      <c r="K561" s="27">
        <v>14.74</v>
      </c>
      <c r="L561" s="27">
        <v>141</v>
      </c>
      <c r="M561" s="103"/>
      <c r="N561" s="103"/>
      <c r="O561" s="103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3"/>
      <c r="AB561" s="13"/>
    </row>
    <row r="562" spans="1:28" ht="12.75">
      <c r="A562" s="23">
        <v>50</v>
      </c>
      <c r="B562" s="32" t="s">
        <v>82</v>
      </c>
      <c r="C562" s="23">
        <v>100</v>
      </c>
      <c r="D562" s="23">
        <v>100</v>
      </c>
      <c r="E562" s="26">
        <v>1.5</v>
      </c>
      <c r="F562" s="26">
        <v>5.5</v>
      </c>
      <c r="G562" s="26">
        <v>8.4</v>
      </c>
      <c r="H562" s="26">
        <v>89</v>
      </c>
      <c r="I562" s="26">
        <v>1.5</v>
      </c>
      <c r="J562" s="26">
        <v>5.5</v>
      </c>
      <c r="K562" s="26">
        <v>8.4</v>
      </c>
      <c r="L562" s="26">
        <v>89</v>
      </c>
      <c r="M562" s="33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</row>
    <row r="563" spans="1:28" ht="12.75">
      <c r="A563" s="42"/>
      <c r="B563" s="43"/>
      <c r="C563" s="42"/>
      <c r="D563" s="42"/>
      <c r="E563" s="26"/>
      <c r="F563" s="26"/>
      <c r="G563" s="26"/>
      <c r="H563" s="26"/>
      <c r="I563" s="26"/>
      <c r="J563" s="26"/>
      <c r="K563" s="26"/>
      <c r="L563" s="26"/>
      <c r="M563" s="33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</row>
    <row r="564" spans="1:28" ht="15.75">
      <c r="A564" s="123" t="s">
        <v>219</v>
      </c>
      <c r="B564" s="124"/>
      <c r="C564" s="124"/>
      <c r="D564" s="124"/>
      <c r="E564" s="124"/>
      <c r="F564" s="124"/>
      <c r="G564" s="124"/>
      <c r="H564" s="124"/>
      <c r="I564" s="124"/>
      <c r="J564" s="124"/>
      <c r="K564" s="124"/>
      <c r="L564" s="124"/>
      <c r="M564" s="124"/>
      <c r="N564" s="124"/>
      <c r="O564" s="124"/>
      <c r="P564" s="124"/>
      <c r="Q564" s="124"/>
      <c r="R564" s="124"/>
      <c r="S564" s="124"/>
      <c r="T564" s="124"/>
      <c r="U564" s="124"/>
      <c r="V564" s="124"/>
      <c r="W564" s="124"/>
      <c r="X564" s="124"/>
      <c r="Y564" s="124"/>
      <c r="Z564" s="124"/>
      <c r="AA564" s="124"/>
      <c r="AB564" s="125"/>
    </row>
    <row r="565" spans="1:28" ht="15">
      <c r="A565" s="126" t="s">
        <v>12</v>
      </c>
      <c r="B565" s="126"/>
      <c r="C565" s="126"/>
      <c r="D565" s="126"/>
      <c r="E565" s="87"/>
      <c r="F565" s="87"/>
      <c r="G565" s="87"/>
      <c r="H565" s="88"/>
      <c r="I565" s="89"/>
      <c r="J565" s="89"/>
      <c r="K565" s="89"/>
      <c r="L565" s="90"/>
      <c r="M565" s="89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89"/>
      <c r="Z565" s="89"/>
      <c r="AA565" s="89"/>
      <c r="AB565" s="89"/>
    </row>
    <row r="566" spans="1:28" ht="12.75">
      <c r="A566" s="9">
        <v>334</v>
      </c>
      <c r="B566" s="9" t="s">
        <v>253</v>
      </c>
      <c r="C566" s="9">
        <v>80</v>
      </c>
      <c r="D566" s="9">
        <v>100</v>
      </c>
      <c r="E566" s="63">
        <v>10.9</v>
      </c>
      <c r="F566" s="63">
        <v>1.1</v>
      </c>
      <c r="G566" s="63">
        <v>4.4</v>
      </c>
      <c r="H566" s="64">
        <v>71.2</v>
      </c>
      <c r="I566" s="63">
        <v>13.6</v>
      </c>
      <c r="J566" s="63">
        <v>1.4</v>
      </c>
      <c r="K566" s="63">
        <v>5.5</v>
      </c>
      <c r="L566" s="64">
        <v>89</v>
      </c>
      <c r="M566" s="21">
        <v>0.05</v>
      </c>
      <c r="N566" s="21">
        <v>0.32</v>
      </c>
      <c r="O566" s="21">
        <v>0.016</v>
      </c>
      <c r="P566" s="21">
        <v>0.64</v>
      </c>
      <c r="Q566" s="21">
        <v>0.06</v>
      </c>
      <c r="R566" s="21">
        <v>0.4</v>
      </c>
      <c r="S566" s="21">
        <v>0.02</v>
      </c>
      <c r="T566" s="21">
        <v>0.8</v>
      </c>
      <c r="U566" s="21">
        <v>39.2</v>
      </c>
      <c r="V566" s="21">
        <v>134.4</v>
      </c>
      <c r="W566" s="21">
        <v>19.2</v>
      </c>
      <c r="X566" s="21">
        <v>0.4</v>
      </c>
      <c r="Y566" s="21">
        <v>49</v>
      </c>
      <c r="Z566" s="21">
        <v>168</v>
      </c>
      <c r="AA566" s="21">
        <v>24</v>
      </c>
      <c r="AB566" s="21">
        <v>0.5</v>
      </c>
    </row>
    <row r="567" spans="1:28" ht="12.75">
      <c r="A567" s="9"/>
      <c r="B567" s="9" t="s">
        <v>157</v>
      </c>
      <c r="C567" s="9">
        <v>141</v>
      </c>
      <c r="D567" s="9">
        <v>176</v>
      </c>
      <c r="E567" s="63"/>
      <c r="F567" s="63"/>
      <c r="G567" s="63"/>
      <c r="H567" s="64"/>
      <c r="I567" s="63"/>
      <c r="J567" s="63"/>
      <c r="K567" s="63"/>
      <c r="L567" s="64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</row>
    <row r="568" spans="1:28" ht="12.75">
      <c r="A568" s="9"/>
      <c r="B568" s="9" t="s">
        <v>13</v>
      </c>
      <c r="C568" s="9">
        <v>24</v>
      </c>
      <c r="D568" s="9">
        <v>30</v>
      </c>
      <c r="E568" s="63"/>
      <c r="F568" s="63"/>
      <c r="G568" s="63"/>
      <c r="H568" s="64"/>
      <c r="I568" s="63"/>
      <c r="J568" s="63"/>
      <c r="K568" s="63"/>
      <c r="L568" s="64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</row>
    <row r="569" spans="1:28" ht="12.75">
      <c r="A569" s="9"/>
      <c r="B569" s="9" t="s">
        <v>22</v>
      </c>
      <c r="C569" s="9">
        <v>2.2</v>
      </c>
      <c r="D569" s="9">
        <v>2.8</v>
      </c>
      <c r="E569" s="63"/>
      <c r="F569" s="63"/>
      <c r="G569" s="63"/>
      <c r="H569" s="64"/>
      <c r="I569" s="63"/>
      <c r="J569" s="63"/>
      <c r="K569" s="63"/>
      <c r="L569" s="64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</row>
    <row r="570" spans="1:28" ht="12.75">
      <c r="A570" s="9"/>
      <c r="B570" s="9" t="s">
        <v>254</v>
      </c>
      <c r="C570" s="9">
        <v>7</v>
      </c>
      <c r="D570" s="9">
        <v>9</v>
      </c>
      <c r="E570" s="63"/>
      <c r="F570" s="63"/>
      <c r="G570" s="63"/>
      <c r="H570" s="64"/>
      <c r="I570" s="63"/>
      <c r="J570" s="63"/>
      <c r="K570" s="63"/>
      <c r="L570" s="64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</row>
    <row r="571" spans="1:28" ht="12.75">
      <c r="A571" s="24">
        <v>429</v>
      </c>
      <c r="B571" s="28" t="s">
        <v>58</v>
      </c>
      <c r="C571" s="28">
        <v>150</v>
      </c>
      <c r="D571" s="28">
        <v>200</v>
      </c>
      <c r="E571" s="82">
        <v>3.15</v>
      </c>
      <c r="F571" s="82">
        <v>6.6</v>
      </c>
      <c r="G571" s="82">
        <v>18.5</v>
      </c>
      <c r="H571" s="82">
        <v>138</v>
      </c>
      <c r="I571" s="82">
        <v>4.2</v>
      </c>
      <c r="J571" s="82">
        <v>8.8</v>
      </c>
      <c r="K571" s="82">
        <v>24.5</v>
      </c>
      <c r="L571" s="82">
        <v>184</v>
      </c>
      <c r="M571" s="21">
        <v>0.13</v>
      </c>
      <c r="N571" s="21">
        <v>5.1</v>
      </c>
      <c r="O571" s="21">
        <v>0.045</v>
      </c>
      <c r="P571" s="21">
        <v>0.15</v>
      </c>
      <c r="Q571" s="21">
        <v>0.18</v>
      </c>
      <c r="R571" s="21">
        <v>6.8</v>
      </c>
      <c r="S571" s="21">
        <v>0.06</v>
      </c>
      <c r="T571" s="21">
        <v>0.2</v>
      </c>
      <c r="U571" s="21">
        <v>39</v>
      </c>
      <c r="V571" s="21">
        <v>85.5</v>
      </c>
      <c r="W571" s="21">
        <v>28.5</v>
      </c>
      <c r="X571" s="21">
        <v>1.05</v>
      </c>
      <c r="Y571" s="21">
        <v>52</v>
      </c>
      <c r="Z571" s="21">
        <v>114</v>
      </c>
      <c r="AA571" s="21">
        <v>38</v>
      </c>
      <c r="AB571" s="21">
        <v>1.4</v>
      </c>
    </row>
    <row r="572" spans="1:28" ht="12.75">
      <c r="A572" s="9"/>
      <c r="B572" s="9" t="s">
        <v>20</v>
      </c>
      <c r="C572" s="9">
        <v>169.5</v>
      </c>
      <c r="D572" s="9">
        <v>226</v>
      </c>
      <c r="E572" s="63"/>
      <c r="F572" s="63"/>
      <c r="G572" s="63"/>
      <c r="H572" s="64"/>
      <c r="I572" s="63"/>
      <c r="J572" s="63"/>
      <c r="K572" s="63"/>
      <c r="L572" s="64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</row>
    <row r="573" spans="1:28" ht="12.75">
      <c r="A573" s="9"/>
      <c r="B573" s="9" t="s">
        <v>13</v>
      </c>
      <c r="C573" s="9">
        <v>32</v>
      </c>
      <c r="D573" s="9">
        <v>40</v>
      </c>
      <c r="E573" s="63"/>
      <c r="F573" s="63"/>
      <c r="G573" s="63"/>
      <c r="H573" s="64"/>
      <c r="I573" s="63"/>
      <c r="J573" s="63"/>
      <c r="K573" s="63"/>
      <c r="L573" s="64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</row>
    <row r="574" spans="1:28" ht="12.75">
      <c r="A574" s="9"/>
      <c r="B574" s="9" t="s">
        <v>156</v>
      </c>
      <c r="C574" s="9">
        <v>6.75</v>
      </c>
      <c r="D574" s="9">
        <v>9.4</v>
      </c>
      <c r="E574" s="63"/>
      <c r="F574" s="63"/>
      <c r="G574" s="63"/>
      <c r="H574" s="64"/>
      <c r="I574" s="63"/>
      <c r="J574" s="63"/>
      <c r="K574" s="63"/>
      <c r="L574" s="64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</row>
    <row r="575" spans="1:28" ht="12.75">
      <c r="A575" s="9">
        <v>496</v>
      </c>
      <c r="B575" s="9" t="s">
        <v>15</v>
      </c>
      <c r="C575" s="9">
        <v>200</v>
      </c>
      <c r="D575" s="9">
        <v>200</v>
      </c>
      <c r="E575" s="63">
        <v>3.6</v>
      </c>
      <c r="F575" s="63">
        <v>3.3</v>
      </c>
      <c r="G575" s="63">
        <v>25</v>
      </c>
      <c r="H575" s="63">
        <v>144</v>
      </c>
      <c r="I575" s="63">
        <v>3.6</v>
      </c>
      <c r="J575" s="63">
        <v>3.3</v>
      </c>
      <c r="K575" s="63">
        <v>25</v>
      </c>
      <c r="L575" s="63">
        <v>144</v>
      </c>
      <c r="M575" s="21">
        <v>0.04</v>
      </c>
      <c r="N575" s="21">
        <v>1.3</v>
      </c>
      <c r="O575" s="21">
        <v>0.02</v>
      </c>
      <c r="P575" s="21">
        <v>0</v>
      </c>
      <c r="Q575" s="21">
        <v>0.04</v>
      </c>
      <c r="R575" s="21">
        <v>1.3</v>
      </c>
      <c r="S575" s="21">
        <v>0.02</v>
      </c>
      <c r="T575" s="21">
        <v>0</v>
      </c>
      <c r="U575" s="21">
        <v>124</v>
      </c>
      <c r="V575" s="21">
        <v>110</v>
      </c>
      <c r="W575" s="21">
        <v>27</v>
      </c>
      <c r="X575" s="21">
        <v>0.8</v>
      </c>
      <c r="Y575" s="21">
        <v>124</v>
      </c>
      <c r="Z575" s="21">
        <v>110</v>
      </c>
      <c r="AA575" s="21">
        <v>27</v>
      </c>
      <c r="AB575" s="21">
        <v>0.8</v>
      </c>
    </row>
    <row r="576" spans="1:28" ht="12.75">
      <c r="A576" s="9"/>
      <c r="B576" s="9" t="s">
        <v>129</v>
      </c>
      <c r="C576" s="9">
        <v>2.5</v>
      </c>
      <c r="D576" s="9">
        <v>2.5</v>
      </c>
      <c r="E576" s="63"/>
      <c r="F576" s="63"/>
      <c r="G576" s="63"/>
      <c r="H576" s="63"/>
      <c r="I576" s="63"/>
      <c r="J576" s="63"/>
      <c r="K576" s="63"/>
      <c r="L576" s="64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</row>
    <row r="577" spans="1:28" ht="12.75">
      <c r="A577" s="9"/>
      <c r="B577" s="9" t="s">
        <v>13</v>
      </c>
      <c r="C577" s="9">
        <v>150</v>
      </c>
      <c r="D577" s="9">
        <v>150</v>
      </c>
      <c r="E577" s="63"/>
      <c r="F577" s="63"/>
      <c r="G577" s="63"/>
      <c r="H577" s="63"/>
      <c r="I577" s="63"/>
      <c r="J577" s="63"/>
      <c r="K577" s="63"/>
      <c r="L577" s="64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</row>
    <row r="578" spans="1:28" ht="12.75">
      <c r="A578" s="9"/>
      <c r="B578" s="9" t="s">
        <v>14</v>
      </c>
      <c r="C578" s="9">
        <v>15</v>
      </c>
      <c r="D578" s="9">
        <v>15</v>
      </c>
      <c r="E578" s="63"/>
      <c r="F578" s="63"/>
      <c r="G578" s="63"/>
      <c r="H578" s="63"/>
      <c r="I578" s="63"/>
      <c r="J578" s="63"/>
      <c r="K578" s="63"/>
      <c r="L578" s="64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</row>
    <row r="579" spans="1:28" ht="12.75">
      <c r="A579" s="9">
        <v>108</v>
      </c>
      <c r="B579" s="9" t="s">
        <v>16</v>
      </c>
      <c r="C579" s="20">
        <v>40</v>
      </c>
      <c r="D579" s="20">
        <v>60</v>
      </c>
      <c r="E579" s="62">
        <v>3.04</v>
      </c>
      <c r="F579" s="62">
        <v>0.32</v>
      </c>
      <c r="G579" s="62">
        <v>19.68</v>
      </c>
      <c r="H579" s="63">
        <v>94</v>
      </c>
      <c r="I579" s="62">
        <v>3.8</v>
      </c>
      <c r="J579" s="62">
        <v>0.4</v>
      </c>
      <c r="K579" s="62">
        <v>26.5</v>
      </c>
      <c r="L579" s="64">
        <v>117.5</v>
      </c>
      <c r="M579" s="21">
        <v>0.04</v>
      </c>
      <c r="N579" s="21">
        <v>0</v>
      </c>
      <c r="O579" s="21">
        <v>0</v>
      </c>
      <c r="P579" s="21">
        <v>0.45</v>
      </c>
      <c r="Q579" s="21">
        <v>0.05</v>
      </c>
      <c r="R579" s="21">
        <v>0</v>
      </c>
      <c r="S579" s="21">
        <v>0</v>
      </c>
      <c r="T579" s="21">
        <v>0.5</v>
      </c>
      <c r="U579" s="21">
        <v>8</v>
      </c>
      <c r="V579" s="21">
        <v>26</v>
      </c>
      <c r="W579" s="21">
        <v>5.6</v>
      </c>
      <c r="X579" s="21">
        <v>0.5</v>
      </c>
      <c r="Y579" s="21">
        <v>10</v>
      </c>
      <c r="Z579" s="21">
        <v>32.5</v>
      </c>
      <c r="AA579" s="21">
        <v>7</v>
      </c>
      <c r="AB579" s="21">
        <v>0.5</v>
      </c>
    </row>
    <row r="580" spans="1:28" ht="12.75">
      <c r="A580" s="2"/>
      <c r="B580" s="130" t="s">
        <v>18</v>
      </c>
      <c r="C580" s="131"/>
      <c r="D580" s="132"/>
      <c r="E580" s="66">
        <f>E566+E571+E575+E579</f>
        <v>20.69</v>
      </c>
      <c r="F580" s="66">
        <f aca="true" t="shared" si="33" ref="F580:U580">F566+F571+F575+F579</f>
        <v>11.32</v>
      </c>
      <c r="G580" s="66">
        <f t="shared" si="33"/>
        <v>67.58</v>
      </c>
      <c r="H580" s="66">
        <f t="shared" si="33"/>
        <v>447.2</v>
      </c>
      <c r="I580" s="66">
        <f t="shared" si="33"/>
        <v>25.200000000000003</v>
      </c>
      <c r="J580" s="66">
        <f t="shared" si="33"/>
        <v>13.9</v>
      </c>
      <c r="K580" s="66">
        <f t="shared" si="33"/>
        <v>81.5</v>
      </c>
      <c r="L580" s="66">
        <f t="shared" si="33"/>
        <v>534.5</v>
      </c>
      <c r="M580" s="66">
        <f t="shared" si="33"/>
        <v>0.26</v>
      </c>
      <c r="N580" s="66">
        <f t="shared" si="33"/>
        <v>6.72</v>
      </c>
      <c r="O580" s="66">
        <f t="shared" si="33"/>
        <v>0.081</v>
      </c>
      <c r="P580" s="66">
        <f t="shared" si="33"/>
        <v>1.24</v>
      </c>
      <c r="Q580" s="66">
        <f t="shared" si="33"/>
        <v>0.32999999999999996</v>
      </c>
      <c r="R580" s="66">
        <f t="shared" si="33"/>
        <v>8.5</v>
      </c>
      <c r="S580" s="66">
        <f t="shared" si="33"/>
        <v>0.1</v>
      </c>
      <c r="T580" s="66">
        <f t="shared" si="33"/>
        <v>1.5</v>
      </c>
      <c r="U580" s="66">
        <f t="shared" si="33"/>
        <v>210.2</v>
      </c>
      <c r="V580" s="66">
        <f>V566+V571+V575+V579</f>
        <v>355.9</v>
      </c>
      <c r="W580" s="66">
        <f aca="true" t="shared" si="34" ref="W580:AB580">W566+W571+W575+W579</f>
        <v>80.3</v>
      </c>
      <c r="X580" s="66">
        <f t="shared" si="34"/>
        <v>2.75</v>
      </c>
      <c r="Y580" s="66">
        <f t="shared" si="34"/>
        <v>235</v>
      </c>
      <c r="Z580" s="66">
        <f t="shared" si="34"/>
        <v>424.5</v>
      </c>
      <c r="AA580" s="66">
        <f t="shared" si="34"/>
        <v>96</v>
      </c>
      <c r="AB580" s="66">
        <f t="shared" si="34"/>
        <v>3.2</v>
      </c>
    </row>
    <row r="581" spans="1:28" ht="15.75">
      <c r="A581" s="116" t="s">
        <v>19</v>
      </c>
      <c r="B581" s="117"/>
      <c r="C581" s="117"/>
      <c r="D581" s="118"/>
      <c r="E581" s="67"/>
      <c r="F581" s="67"/>
      <c r="G581" s="67"/>
      <c r="H581" s="68"/>
      <c r="I581" s="69"/>
      <c r="J581" s="70"/>
      <c r="K581" s="69"/>
      <c r="L581" s="71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  <c r="AA581" s="65"/>
      <c r="AB581" s="65"/>
    </row>
    <row r="582" spans="1:28" ht="12.75">
      <c r="A582" s="9">
        <v>131</v>
      </c>
      <c r="B582" s="9" t="s">
        <v>184</v>
      </c>
      <c r="C582" s="9">
        <v>200</v>
      </c>
      <c r="D582" s="9">
        <v>250</v>
      </c>
      <c r="E582" s="63">
        <v>1</v>
      </c>
      <c r="F582" s="63">
        <v>4.2</v>
      </c>
      <c r="G582" s="63">
        <v>8.4</v>
      </c>
      <c r="H582" s="64">
        <v>92</v>
      </c>
      <c r="I582" s="63">
        <v>1.3</v>
      </c>
      <c r="J582" s="63">
        <v>5</v>
      </c>
      <c r="K582" s="63">
        <v>10.5</v>
      </c>
      <c r="L582" s="64">
        <v>118.6</v>
      </c>
      <c r="M582" s="21">
        <v>0.052</v>
      </c>
      <c r="N582" s="21">
        <v>7.34</v>
      </c>
      <c r="O582" s="21">
        <v>0.03</v>
      </c>
      <c r="P582" s="21">
        <v>0.2</v>
      </c>
      <c r="Q582" s="21">
        <v>0.065</v>
      </c>
      <c r="R582" s="21">
        <v>9.2</v>
      </c>
      <c r="S582" s="21">
        <v>0.037</v>
      </c>
      <c r="T582" s="21">
        <v>0.25</v>
      </c>
      <c r="U582" s="21">
        <v>30.2</v>
      </c>
      <c r="V582" s="21">
        <v>55.4</v>
      </c>
      <c r="W582" s="21">
        <v>24.8</v>
      </c>
      <c r="X582" s="21">
        <v>1.22</v>
      </c>
      <c r="Y582" s="21">
        <v>37.7</v>
      </c>
      <c r="Z582" s="21">
        <v>69.25</v>
      </c>
      <c r="AA582" s="21">
        <v>31</v>
      </c>
      <c r="AB582" s="21">
        <v>1.52</v>
      </c>
    </row>
    <row r="583" spans="1:28" ht="12.75">
      <c r="A583" s="9"/>
      <c r="B583" s="9" t="s">
        <v>128</v>
      </c>
      <c r="C583" s="9">
        <v>64</v>
      </c>
      <c r="D583" s="9">
        <v>80</v>
      </c>
      <c r="E583" s="63"/>
      <c r="F583" s="63"/>
      <c r="G583" s="63"/>
      <c r="H583" s="64"/>
      <c r="I583" s="63"/>
      <c r="J583" s="63"/>
      <c r="K583" s="63"/>
      <c r="L583" s="64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</row>
    <row r="584" spans="1:28" ht="12.75">
      <c r="A584" s="9"/>
      <c r="B584" s="9" t="s">
        <v>167</v>
      </c>
      <c r="C584" s="9">
        <v>10</v>
      </c>
      <c r="D584" s="9">
        <v>12.5</v>
      </c>
      <c r="E584" s="63"/>
      <c r="F584" s="63"/>
      <c r="G584" s="63"/>
      <c r="H584" s="64"/>
      <c r="I584" s="63"/>
      <c r="J584" s="63"/>
      <c r="K584" s="63"/>
      <c r="L584" s="64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</row>
    <row r="585" spans="1:28" ht="12.75">
      <c r="A585" s="9"/>
      <c r="B585" s="9" t="s">
        <v>120</v>
      </c>
      <c r="C585" s="9">
        <v>10.8</v>
      </c>
      <c r="D585" s="9">
        <v>13.5</v>
      </c>
      <c r="E585" s="63"/>
      <c r="F585" s="63"/>
      <c r="G585" s="63"/>
      <c r="H585" s="64"/>
      <c r="I585" s="63"/>
      <c r="J585" s="63"/>
      <c r="K585" s="63"/>
      <c r="L585" s="64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</row>
    <row r="586" spans="1:28" ht="12.75">
      <c r="A586" s="9"/>
      <c r="B586" s="9" t="s">
        <v>20</v>
      </c>
      <c r="C586" s="9">
        <v>23</v>
      </c>
      <c r="D586" s="9">
        <v>28.7</v>
      </c>
      <c r="E586" s="63"/>
      <c r="F586" s="63"/>
      <c r="G586" s="63"/>
      <c r="H586" s="64"/>
      <c r="I586" s="63"/>
      <c r="J586" s="63"/>
      <c r="K586" s="63"/>
      <c r="L586" s="64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</row>
    <row r="587" spans="1:28" ht="12.75">
      <c r="A587" s="9"/>
      <c r="B587" s="9" t="s">
        <v>164</v>
      </c>
      <c r="C587" s="9">
        <v>2</v>
      </c>
      <c r="D587" s="9">
        <v>2</v>
      </c>
      <c r="E587" s="63"/>
      <c r="F587" s="63"/>
      <c r="G587" s="63"/>
      <c r="H587" s="64"/>
      <c r="I587" s="63"/>
      <c r="J587" s="63"/>
      <c r="K587" s="63"/>
      <c r="L587" s="64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</row>
    <row r="588" spans="1:28" ht="12.75">
      <c r="A588" s="9"/>
      <c r="B588" s="9" t="s">
        <v>14</v>
      </c>
      <c r="C588" s="9">
        <v>1</v>
      </c>
      <c r="D588" s="9">
        <v>1</v>
      </c>
      <c r="E588" s="63"/>
      <c r="F588" s="63"/>
      <c r="G588" s="63"/>
      <c r="H588" s="64"/>
      <c r="I588" s="63"/>
      <c r="J588" s="63"/>
      <c r="K588" s="63"/>
      <c r="L588" s="64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</row>
    <row r="589" spans="1:28" ht="12.75">
      <c r="A589" s="9"/>
      <c r="B589" s="9" t="s">
        <v>132</v>
      </c>
      <c r="C589" s="9">
        <v>2</v>
      </c>
      <c r="D589" s="9">
        <v>2.6</v>
      </c>
      <c r="E589" s="63"/>
      <c r="F589" s="63"/>
      <c r="G589" s="63"/>
      <c r="H589" s="64"/>
      <c r="I589" s="63"/>
      <c r="J589" s="63"/>
      <c r="K589" s="63"/>
      <c r="L589" s="64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</row>
    <row r="590" spans="1:28" ht="12.75">
      <c r="A590" s="9"/>
      <c r="B590" s="9" t="s">
        <v>29</v>
      </c>
      <c r="C590" s="9">
        <v>2</v>
      </c>
      <c r="D590" s="9">
        <v>2</v>
      </c>
      <c r="E590" s="63"/>
      <c r="F590" s="63"/>
      <c r="G590" s="63"/>
      <c r="H590" s="64"/>
      <c r="I590" s="63"/>
      <c r="J590" s="63"/>
      <c r="K590" s="63"/>
      <c r="L590" s="64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</row>
    <row r="591" spans="1:28" ht="12.75">
      <c r="A591" s="9"/>
      <c r="B591" s="9" t="s">
        <v>21</v>
      </c>
      <c r="C591" s="9">
        <v>32</v>
      </c>
      <c r="D591" s="9">
        <v>40</v>
      </c>
      <c r="E591" s="63"/>
      <c r="F591" s="63"/>
      <c r="G591" s="63"/>
      <c r="H591" s="64"/>
      <c r="I591" s="63"/>
      <c r="J591" s="63"/>
      <c r="K591" s="63"/>
      <c r="L591" s="64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</row>
    <row r="592" spans="1:28" ht="12.75">
      <c r="A592" s="9">
        <v>197</v>
      </c>
      <c r="B592" s="53" t="s">
        <v>245</v>
      </c>
      <c r="C592" s="9">
        <v>150</v>
      </c>
      <c r="D592" s="9">
        <v>200</v>
      </c>
      <c r="E592" s="63">
        <v>3</v>
      </c>
      <c r="F592" s="63">
        <v>10.1</v>
      </c>
      <c r="G592" s="63">
        <v>12</v>
      </c>
      <c r="H592" s="64">
        <v>150.7</v>
      </c>
      <c r="I592" s="63">
        <v>4</v>
      </c>
      <c r="J592" s="63">
        <v>13.5</v>
      </c>
      <c r="K592" s="63">
        <v>16</v>
      </c>
      <c r="L592" s="64">
        <v>201</v>
      </c>
      <c r="M592" s="21">
        <v>0.07</v>
      </c>
      <c r="N592" s="21">
        <v>12.9</v>
      </c>
      <c r="O592" s="21">
        <v>0.17</v>
      </c>
      <c r="P592" s="21">
        <v>0.45</v>
      </c>
      <c r="Q592" s="21">
        <v>0.1</v>
      </c>
      <c r="R592" s="21">
        <v>17.2</v>
      </c>
      <c r="S592" s="21">
        <v>0.23</v>
      </c>
      <c r="T592" s="21">
        <v>0.6</v>
      </c>
      <c r="U592" s="21">
        <v>62.2</v>
      </c>
      <c r="V592" s="21">
        <v>78.7</v>
      </c>
      <c r="W592" s="21">
        <v>30</v>
      </c>
      <c r="X592" s="21">
        <v>0.8</v>
      </c>
      <c r="Y592" s="21">
        <v>83</v>
      </c>
      <c r="Z592" s="21">
        <v>105</v>
      </c>
      <c r="AA592" s="21">
        <v>40</v>
      </c>
      <c r="AB592" s="21">
        <v>1.1</v>
      </c>
    </row>
    <row r="593" spans="1:28" ht="12.75">
      <c r="A593" s="9"/>
      <c r="B593" s="9" t="s">
        <v>167</v>
      </c>
      <c r="C593" s="9">
        <v>48.7</v>
      </c>
      <c r="D593" s="9">
        <v>65</v>
      </c>
      <c r="E593" s="63"/>
      <c r="F593" s="63"/>
      <c r="G593" s="63"/>
      <c r="H593" s="64"/>
      <c r="I593" s="63"/>
      <c r="J593" s="63"/>
      <c r="K593" s="63"/>
      <c r="L593" s="64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</row>
    <row r="594" spans="1:28" ht="12.75">
      <c r="A594" s="9"/>
      <c r="B594" s="9" t="s">
        <v>20</v>
      </c>
      <c r="C594" s="9">
        <v>30</v>
      </c>
      <c r="D594" s="9">
        <v>40</v>
      </c>
      <c r="E594" s="63"/>
      <c r="F594" s="63"/>
      <c r="G594" s="63"/>
      <c r="H594" s="64"/>
      <c r="I594" s="63"/>
      <c r="J594" s="63"/>
      <c r="K594" s="63"/>
      <c r="L594" s="64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</row>
    <row r="595" spans="1:28" ht="12.75">
      <c r="A595" s="9"/>
      <c r="B595" s="9" t="s">
        <v>246</v>
      </c>
      <c r="C595" s="9">
        <v>37.5</v>
      </c>
      <c r="D595" s="9">
        <v>50</v>
      </c>
      <c r="E595" s="63"/>
      <c r="F595" s="63"/>
      <c r="G595" s="63"/>
      <c r="H595" s="64"/>
      <c r="I595" s="63"/>
      <c r="J595" s="63"/>
      <c r="K595" s="63"/>
      <c r="L595" s="64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</row>
    <row r="596" spans="1:28" ht="12.75">
      <c r="A596" s="9"/>
      <c r="B596" s="9" t="s">
        <v>247</v>
      </c>
      <c r="C596" s="9">
        <v>24</v>
      </c>
      <c r="D596" s="9">
        <v>32</v>
      </c>
      <c r="E596" s="63"/>
      <c r="F596" s="63"/>
      <c r="G596" s="63"/>
      <c r="H596" s="64"/>
      <c r="I596" s="63"/>
      <c r="J596" s="63"/>
      <c r="K596" s="63"/>
      <c r="L596" s="64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</row>
    <row r="597" spans="1:28" ht="12.75">
      <c r="A597" s="9"/>
      <c r="B597" s="9" t="s">
        <v>156</v>
      </c>
      <c r="C597" s="9">
        <v>4</v>
      </c>
      <c r="D597" s="9">
        <v>6</v>
      </c>
      <c r="E597" s="63"/>
      <c r="F597" s="63"/>
      <c r="G597" s="63"/>
      <c r="H597" s="64"/>
      <c r="I597" s="63"/>
      <c r="J597" s="63"/>
      <c r="K597" s="63"/>
      <c r="L597" s="64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</row>
    <row r="598" spans="1:28" ht="12.75">
      <c r="A598" s="9">
        <v>435</v>
      </c>
      <c r="B598" s="9" t="s">
        <v>248</v>
      </c>
      <c r="C598" s="9">
        <v>56</v>
      </c>
      <c r="D598" s="9">
        <v>75</v>
      </c>
      <c r="E598" s="63"/>
      <c r="F598" s="63"/>
      <c r="G598" s="63"/>
      <c r="H598" s="64"/>
      <c r="I598" s="63"/>
      <c r="J598" s="63"/>
      <c r="K598" s="63"/>
      <c r="L598" s="64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</row>
    <row r="599" spans="1:28" ht="12.75">
      <c r="A599" s="9"/>
      <c r="B599" s="9" t="s">
        <v>13</v>
      </c>
      <c r="C599" s="9">
        <v>56</v>
      </c>
      <c r="D599" s="9">
        <v>75</v>
      </c>
      <c r="E599" s="63"/>
      <c r="F599" s="63"/>
      <c r="G599" s="63"/>
      <c r="H599" s="64"/>
      <c r="I599" s="63"/>
      <c r="J599" s="63"/>
      <c r="K599" s="63"/>
      <c r="L599" s="64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</row>
    <row r="600" spans="1:28" ht="12.75">
      <c r="A600" s="9"/>
      <c r="B600" s="9" t="s">
        <v>108</v>
      </c>
      <c r="C600" s="9">
        <v>3</v>
      </c>
      <c r="D600" s="9">
        <v>4</v>
      </c>
      <c r="E600" s="63"/>
      <c r="F600" s="63"/>
      <c r="G600" s="63"/>
      <c r="H600" s="64"/>
      <c r="I600" s="63"/>
      <c r="J600" s="63"/>
      <c r="K600" s="63"/>
      <c r="L600" s="64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</row>
    <row r="601" spans="1:28" ht="12.75">
      <c r="A601" s="9"/>
      <c r="B601" s="9" t="s">
        <v>156</v>
      </c>
      <c r="C601" s="9">
        <v>3</v>
      </c>
      <c r="D601" s="9">
        <v>4</v>
      </c>
      <c r="E601" s="63"/>
      <c r="F601" s="63"/>
      <c r="G601" s="63"/>
      <c r="H601" s="64"/>
      <c r="I601" s="63"/>
      <c r="J601" s="63"/>
      <c r="K601" s="63"/>
      <c r="L601" s="64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</row>
    <row r="602" spans="1:28" ht="12.75">
      <c r="A602" s="12">
        <v>410</v>
      </c>
      <c r="B602" s="12" t="s">
        <v>76</v>
      </c>
      <c r="C602" s="12" t="s">
        <v>103</v>
      </c>
      <c r="D602" s="12" t="s">
        <v>104</v>
      </c>
      <c r="E602" s="63">
        <v>9.8</v>
      </c>
      <c r="F602" s="63">
        <v>10.5</v>
      </c>
      <c r="G602" s="63">
        <v>5.7</v>
      </c>
      <c r="H602" s="63">
        <v>159</v>
      </c>
      <c r="I602" s="63">
        <v>11.2</v>
      </c>
      <c r="J602" s="63">
        <v>12</v>
      </c>
      <c r="K602" s="63">
        <v>8.2</v>
      </c>
      <c r="L602" s="63">
        <v>193</v>
      </c>
      <c r="M602" s="21">
        <v>0.04</v>
      </c>
      <c r="N602" s="21">
        <v>0.6</v>
      </c>
      <c r="O602" s="21">
        <v>0.05</v>
      </c>
      <c r="P602" s="21">
        <v>0.4</v>
      </c>
      <c r="Q602" s="21">
        <v>0.052</v>
      </c>
      <c r="R602" s="21">
        <v>0.78</v>
      </c>
      <c r="S602" s="21">
        <v>0.065</v>
      </c>
      <c r="T602" s="21">
        <v>0.52</v>
      </c>
      <c r="U602" s="21">
        <v>31</v>
      </c>
      <c r="V602" s="21">
        <v>75</v>
      </c>
      <c r="W602" s="21">
        <v>12</v>
      </c>
      <c r="X602" s="21">
        <v>0.9</v>
      </c>
      <c r="Y602" s="21">
        <v>40</v>
      </c>
      <c r="Z602" s="21">
        <v>97.5</v>
      </c>
      <c r="AA602" s="21">
        <v>15.6</v>
      </c>
      <c r="AB602" s="21">
        <v>1.17</v>
      </c>
    </row>
    <row r="603" spans="1:28" ht="12.75">
      <c r="A603" s="12"/>
      <c r="B603" s="12" t="s">
        <v>135</v>
      </c>
      <c r="C603" s="12">
        <v>120</v>
      </c>
      <c r="D603" s="12">
        <v>156</v>
      </c>
      <c r="E603" s="63"/>
      <c r="F603" s="63"/>
      <c r="G603" s="63"/>
      <c r="H603" s="64"/>
      <c r="I603" s="63"/>
      <c r="J603" s="63"/>
      <c r="K603" s="63"/>
      <c r="L603" s="64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</row>
    <row r="604" spans="1:28" ht="12.75">
      <c r="A604" s="12"/>
      <c r="B604" s="12" t="s">
        <v>165</v>
      </c>
      <c r="C604" s="12">
        <v>7.7</v>
      </c>
      <c r="D604" s="12">
        <v>8</v>
      </c>
      <c r="E604" s="63"/>
      <c r="F604" s="63"/>
      <c r="G604" s="63"/>
      <c r="H604" s="64"/>
      <c r="I604" s="63"/>
      <c r="J604" s="63"/>
      <c r="K604" s="63"/>
      <c r="L604" s="64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</row>
    <row r="605" spans="1:28" ht="12.75">
      <c r="A605" s="12"/>
      <c r="B605" s="12" t="s">
        <v>13</v>
      </c>
      <c r="C605" s="12">
        <v>45</v>
      </c>
      <c r="D605" s="12">
        <v>45</v>
      </c>
      <c r="E605" s="63"/>
      <c r="F605" s="63"/>
      <c r="G605" s="63"/>
      <c r="H605" s="64"/>
      <c r="I605" s="63"/>
      <c r="J605" s="63"/>
      <c r="K605" s="63"/>
      <c r="L605" s="64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</row>
    <row r="606" spans="1:28" ht="12.75">
      <c r="A606" s="12"/>
      <c r="B606" s="12" t="s">
        <v>164</v>
      </c>
      <c r="C606" s="12">
        <v>3</v>
      </c>
      <c r="D606" s="12">
        <v>3</v>
      </c>
      <c r="E606" s="63"/>
      <c r="F606" s="63"/>
      <c r="G606" s="63"/>
      <c r="H606" s="64"/>
      <c r="I606" s="63"/>
      <c r="J606" s="63"/>
      <c r="K606" s="63"/>
      <c r="L606" s="64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</row>
    <row r="607" spans="1:28" ht="12.75">
      <c r="A607" s="12" t="s">
        <v>220</v>
      </c>
      <c r="B607" s="12" t="s">
        <v>221</v>
      </c>
      <c r="C607" s="12">
        <v>100</v>
      </c>
      <c r="D607" s="12">
        <v>100</v>
      </c>
      <c r="E607" s="63">
        <v>3.02</v>
      </c>
      <c r="F607" s="63">
        <v>6.3</v>
      </c>
      <c r="G607" s="63">
        <v>2.3</v>
      </c>
      <c r="H607" s="63">
        <v>164</v>
      </c>
      <c r="I607" s="63">
        <v>3.02</v>
      </c>
      <c r="J607" s="63">
        <v>6.3</v>
      </c>
      <c r="K607" s="63">
        <v>2.3</v>
      </c>
      <c r="L607" s="63">
        <v>164</v>
      </c>
      <c r="M607" s="21">
        <v>0.08</v>
      </c>
      <c r="N607" s="21">
        <v>5.7</v>
      </c>
      <c r="O607" s="21">
        <v>1.1</v>
      </c>
      <c r="P607" s="21">
        <v>2.03</v>
      </c>
      <c r="Q607" s="21">
        <v>0.08</v>
      </c>
      <c r="R607" s="21">
        <v>5.7</v>
      </c>
      <c r="S607" s="21">
        <v>1.1</v>
      </c>
      <c r="T607" s="21">
        <v>2.03</v>
      </c>
      <c r="U607" s="21">
        <v>19.3</v>
      </c>
      <c r="V607" s="21">
        <v>39.1</v>
      </c>
      <c r="W607" s="21">
        <v>25.3</v>
      </c>
      <c r="X607" s="21">
        <v>1.19</v>
      </c>
      <c r="Y607" s="21">
        <v>19.3</v>
      </c>
      <c r="Z607" s="21">
        <v>39.1</v>
      </c>
      <c r="AA607" s="21">
        <v>25.3</v>
      </c>
      <c r="AB607" s="21">
        <v>1.19</v>
      </c>
    </row>
    <row r="608" spans="1:28" ht="12.75">
      <c r="A608" s="12"/>
      <c r="B608" s="12" t="s">
        <v>20</v>
      </c>
      <c r="C608" s="12">
        <v>34</v>
      </c>
      <c r="D608" s="12">
        <v>34</v>
      </c>
      <c r="E608" s="63"/>
      <c r="F608" s="63"/>
      <c r="G608" s="63"/>
      <c r="H608" s="64"/>
      <c r="I608" s="63"/>
      <c r="J608" s="63"/>
      <c r="K608" s="63"/>
      <c r="L608" s="64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</row>
    <row r="609" spans="1:28" ht="12.75">
      <c r="A609" s="12"/>
      <c r="B609" s="12" t="s">
        <v>222</v>
      </c>
      <c r="C609" s="12">
        <v>41</v>
      </c>
      <c r="D609" s="12">
        <v>41</v>
      </c>
      <c r="E609" s="63"/>
      <c r="F609" s="63"/>
      <c r="G609" s="63"/>
      <c r="H609" s="64"/>
      <c r="I609" s="63"/>
      <c r="J609" s="63"/>
      <c r="K609" s="63"/>
      <c r="L609" s="64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</row>
    <row r="610" spans="1:28" ht="12.75">
      <c r="A610" s="12"/>
      <c r="B610" s="12" t="s">
        <v>167</v>
      </c>
      <c r="C610" s="12">
        <v>31</v>
      </c>
      <c r="D610" s="12">
        <v>31</v>
      </c>
      <c r="E610" s="63"/>
      <c r="F610" s="63"/>
      <c r="G610" s="63"/>
      <c r="H610" s="64"/>
      <c r="I610" s="63"/>
      <c r="J610" s="63"/>
      <c r="K610" s="63"/>
      <c r="L610" s="64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</row>
    <row r="611" spans="1:28" ht="12.75">
      <c r="A611" s="12"/>
      <c r="B611" s="12" t="s">
        <v>142</v>
      </c>
      <c r="C611" s="12">
        <v>25</v>
      </c>
      <c r="D611" s="12">
        <v>25</v>
      </c>
      <c r="E611" s="63"/>
      <c r="F611" s="63"/>
      <c r="G611" s="63"/>
      <c r="H611" s="64"/>
      <c r="I611" s="63"/>
      <c r="J611" s="63"/>
      <c r="K611" s="63"/>
      <c r="L611" s="64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</row>
    <row r="612" spans="1:28" ht="12.75">
      <c r="A612" s="12"/>
      <c r="B612" s="12" t="s">
        <v>166</v>
      </c>
      <c r="C612" s="12">
        <v>6</v>
      </c>
      <c r="D612" s="12">
        <v>6</v>
      </c>
      <c r="E612" s="63"/>
      <c r="F612" s="63"/>
      <c r="G612" s="63"/>
      <c r="H612" s="64"/>
      <c r="I612" s="63"/>
      <c r="J612" s="63"/>
      <c r="K612" s="63"/>
      <c r="L612" s="64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</row>
    <row r="613" spans="1:28" ht="12.75">
      <c r="A613" s="9">
        <v>108</v>
      </c>
      <c r="B613" s="9" t="s">
        <v>16</v>
      </c>
      <c r="C613" s="9">
        <v>50</v>
      </c>
      <c r="D613" s="9">
        <v>60</v>
      </c>
      <c r="E613" s="62">
        <v>3.8</v>
      </c>
      <c r="F613" s="62">
        <v>0.4</v>
      </c>
      <c r="G613" s="62">
        <v>24.6</v>
      </c>
      <c r="H613" s="63">
        <v>117.5</v>
      </c>
      <c r="I613" s="63">
        <v>4.56</v>
      </c>
      <c r="J613" s="63">
        <v>0.48</v>
      </c>
      <c r="K613" s="63">
        <v>32.4</v>
      </c>
      <c r="L613" s="64">
        <v>141</v>
      </c>
      <c r="M613" s="21">
        <v>0.05</v>
      </c>
      <c r="N613" s="21">
        <v>0</v>
      </c>
      <c r="O613" s="21">
        <v>0</v>
      </c>
      <c r="P613" s="21">
        <v>0.5</v>
      </c>
      <c r="Q613" s="21">
        <v>0.06</v>
      </c>
      <c r="R613" s="21">
        <v>0</v>
      </c>
      <c r="S613" s="21">
        <v>0</v>
      </c>
      <c r="T613" s="21">
        <v>0.6</v>
      </c>
      <c r="U613" s="21">
        <v>10</v>
      </c>
      <c r="V613" s="21">
        <v>32.5</v>
      </c>
      <c r="W613" s="21">
        <v>7</v>
      </c>
      <c r="X613" s="21">
        <v>0.5</v>
      </c>
      <c r="Y613" s="21">
        <v>12</v>
      </c>
      <c r="Z613" s="21">
        <v>39</v>
      </c>
      <c r="AA613" s="21">
        <v>8.4</v>
      </c>
      <c r="AB613" s="21">
        <v>0.6</v>
      </c>
    </row>
    <row r="614" spans="1:28" ht="12.75">
      <c r="A614" s="9">
        <v>109</v>
      </c>
      <c r="B614" s="9" t="s">
        <v>23</v>
      </c>
      <c r="C614" s="9">
        <v>50</v>
      </c>
      <c r="D614" s="9">
        <v>75</v>
      </c>
      <c r="E614" s="63">
        <v>3.3</v>
      </c>
      <c r="F614" s="63">
        <v>0.6</v>
      </c>
      <c r="G614" s="63">
        <v>16.7</v>
      </c>
      <c r="H614" s="63">
        <v>87.9</v>
      </c>
      <c r="I614" s="63">
        <v>4.62</v>
      </c>
      <c r="J614" s="63">
        <v>7.3</v>
      </c>
      <c r="K614" s="63">
        <v>25.9</v>
      </c>
      <c r="L614" s="64">
        <v>121</v>
      </c>
      <c r="M614" s="21">
        <v>0.09</v>
      </c>
      <c r="N614" s="21">
        <v>0</v>
      </c>
      <c r="O614" s="21">
        <v>0</v>
      </c>
      <c r="P614" s="21">
        <v>0.7</v>
      </c>
      <c r="Q614" s="21">
        <v>0.12</v>
      </c>
      <c r="R614" s="21">
        <v>0</v>
      </c>
      <c r="S614" s="21">
        <v>0</v>
      </c>
      <c r="T614" s="21">
        <v>0.98</v>
      </c>
      <c r="U614" s="21">
        <v>17.5</v>
      </c>
      <c r="V614" s="21">
        <v>79</v>
      </c>
      <c r="W614" s="21">
        <v>23.5</v>
      </c>
      <c r="X614" s="21">
        <v>1.95</v>
      </c>
      <c r="Y614" s="21">
        <v>24.5</v>
      </c>
      <c r="Z614" s="21">
        <v>110.6</v>
      </c>
      <c r="AA614" s="21">
        <v>32.9</v>
      </c>
      <c r="AB614" s="21">
        <v>2.73</v>
      </c>
    </row>
    <row r="615" spans="1:28" ht="12.75">
      <c r="A615" s="9">
        <v>511</v>
      </c>
      <c r="B615" s="9" t="s">
        <v>110</v>
      </c>
      <c r="C615" s="9">
        <v>200</v>
      </c>
      <c r="D615" s="9">
        <v>200</v>
      </c>
      <c r="E615" s="62">
        <v>0.3</v>
      </c>
      <c r="F615" s="62">
        <v>0.1</v>
      </c>
      <c r="G615" s="62">
        <v>17.2</v>
      </c>
      <c r="H615" s="78">
        <v>71</v>
      </c>
      <c r="I615" s="62">
        <v>0.3</v>
      </c>
      <c r="J615" s="62">
        <v>0.1</v>
      </c>
      <c r="K615" s="62">
        <v>17.2</v>
      </c>
      <c r="L615" s="78">
        <v>71</v>
      </c>
      <c r="M615" s="21">
        <v>0.01</v>
      </c>
      <c r="N615" s="21">
        <v>24</v>
      </c>
      <c r="O615" s="21">
        <v>0</v>
      </c>
      <c r="P615" s="21">
        <v>0</v>
      </c>
      <c r="Q615" s="21">
        <v>0.01</v>
      </c>
      <c r="R615" s="21">
        <v>24</v>
      </c>
      <c r="S615" s="21">
        <v>0</v>
      </c>
      <c r="T615" s="21">
        <v>0</v>
      </c>
      <c r="U615" s="21">
        <v>11</v>
      </c>
      <c r="V615" s="21">
        <v>10</v>
      </c>
      <c r="W615" s="21">
        <v>9</v>
      </c>
      <c r="X615" s="21">
        <v>0.4</v>
      </c>
      <c r="Y615" s="21">
        <v>11</v>
      </c>
      <c r="Z615" s="21">
        <v>10</v>
      </c>
      <c r="AA615" s="21">
        <v>9</v>
      </c>
      <c r="AB615" s="21">
        <v>0.4</v>
      </c>
    </row>
    <row r="616" spans="1:28" ht="12.75">
      <c r="A616" s="9"/>
      <c r="B616" s="9" t="s">
        <v>111</v>
      </c>
      <c r="C616" s="9">
        <v>32</v>
      </c>
      <c r="D616" s="9">
        <v>32</v>
      </c>
      <c r="E616" s="62"/>
      <c r="F616" s="62"/>
      <c r="G616" s="62"/>
      <c r="H616" s="78"/>
      <c r="I616" s="62"/>
      <c r="J616" s="62"/>
      <c r="K616" s="62"/>
      <c r="L616" s="64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</row>
    <row r="617" spans="1:28" ht="12.75">
      <c r="A617" s="9"/>
      <c r="B617" s="9" t="s">
        <v>14</v>
      </c>
      <c r="C617" s="9">
        <v>13</v>
      </c>
      <c r="D617" s="9">
        <v>13</v>
      </c>
      <c r="E617" s="62"/>
      <c r="F617" s="62"/>
      <c r="G617" s="62"/>
      <c r="H617" s="78"/>
      <c r="I617" s="62"/>
      <c r="J617" s="62"/>
      <c r="K617" s="62"/>
      <c r="L617" s="64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</row>
    <row r="618" spans="1:28" ht="12.75">
      <c r="A618" s="17"/>
      <c r="B618" s="9" t="s">
        <v>113</v>
      </c>
      <c r="C618" s="9">
        <v>100</v>
      </c>
      <c r="D618" s="9">
        <v>100</v>
      </c>
      <c r="E618" s="63">
        <v>0.45</v>
      </c>
      <c r="F618" s="63">
        <v>0.6</v>
      </c>
      <c r="G618" s="63">
        <v>17.25</v>
      </c>
      <c r="H618" s="64">
        <v>72</v>
      </c>
      <c r="I618" s="63">
        <v>0.45</v>
      </c>
      <c r="J618" s="63">
        <v>0.6</v>
      </c>
      <c r="K618" s="63">
        <v>17.25</v>
      </c>
      <c r="L618" s="64">
        <v>72</v>
      </c>
      <c r="M618" s="79">
        <v>0</v>
      </c>
      <c r="N618" s="79">
        <v>6.9</v>
      </c>
      <c r="O618" s="79">
        <v>4.5</v>
      </c>
      <c r="P618" s="79">
        <v>0.3</v>
      </c>
      <c r="Q618" s="79">
        <v>0</v>
      </c>
      <c r="R618" s="79">
        <v>6.9</v>
      </c>
      <c r="S618" s="79">
        <v>4.5</v>
      </c>
      <c r="T618" s="79">
        <v>0.3</v>
      </c>
      <c r="U618" s="79">
        <v>9</v>
      </c>
      <c r="V618" s="79">
        <v>16.5</v>
      </c>
      <c r="W618" s="79">
        <v>7.5</v>
      </c>
      <c r="X618" s="79">
        <v>0.15</v>
      </c>
      <c r="Y618" s="79">
        <v>9</v>
      </c>
      <c r="Z618" s="79">
        <v>16.5</v>
      </c>
      <c r="AA618" s="79">
        <v>7.5</v>
      </c>
      <c r="AB618" s="79">
        <v>0.15</v>
      </c>
    </row>
    <row r="619" spans="1:28" ht="12.75">
      <c r="A619" s="116" t="s">
        <v>24</v>
      </c>
      <c r="B619" s="117"/>
      <c r="C619" s="117"/>
      <c r="D619" s="118"/>
      <c r="E619" s="80">
        <f>E582+E592+E607+E613+E614+E615+E618+E602</f>
        <v>24.67</v>
      </c>
      <c r="F619" s="80">
        <f aca="true" t="shared" si="35" ref="F619:AB619">F582+F592+F607+F613+F614+F615+F618+F602</f>
        <v>32.800000000000004</v>
      </c>
      <c r="G619" s="80">
        <f t="shared" si="35"/>
        <v>104.15</v>
      </c>
      <c r="H619" s="80">
        <f t="shared" si="35"/>
        <v>914.1</v>
      </c>
      <c r="I619" s="80">
        <f t="shared" si="35"/>
        <v>29.45</v>
      </c>
      <c r="J619" s="80">
        <f t="shared" si="35"/>
        <v>45.28</v>
      </c>
      <c r="K619" s="80">
        <f t="shared" si="35"/>
        <v>129.75</v>
      </c>
      <c r="L619" s="80">
        <f t="shared" si="35"/>
        <v>1081.6</v>
      </c>
      <c r="M619" s="80">
        <f t="shared" si="35"/>
        <v>0.39199999999999996</v>
      </c>
      <c r="N619" s="80">
        <f t="shared" si="35"/>
        <v>57.44</v>
      </c>
      <c r="O619" s="80">
        <f t="shared" si="35"/>
        <v>5.85</v>
      </c>
      <c r="P619" s="80">
        <f t="shared" si="35"/>
        <v>4.58</v>
      </c>
      <c r="Q619" s="80">
        <f t="shared" si="35"/>
        <v>0.487</v>
      </c>
      <c r="R619" s="80">
        <f t="shared" si="35"/>
        <v>63.78</v>
      </c>
      <c r="S619" s="80">
        <f t="shared" si="35"/>
        <v>5.932</v>
      </c>
      <c r="T619" s="80">
        <f t="shared" si="35"/>
        <v>5.279999999999999</v>
      </c>
      <c r="U619" s="80">
        <f t="shared" si="35"/>
        <v>190.2</v>
      </c>
      <c r="V619" s="80">
        <f t="shared" si="35"/>
        <v>386.2</v>
      </c>
      <c r="W619" s="80">
        <f t="shared" si="35"/>
        <v>139.1</v>
      </c>
      <c r="X619" s="80">
        <f t="shared" si="35"/>
        <v>7.110000000000001</v>
      </c>
      <c r="Y619" s="80">
        <f t="shared" si="35"/>
        <v>236.5</v>
      </c>
      <c r="Z619" s="80">
        <f t="shared" si="35"/>
        <v>486.95</v>
      </c>
      <c r="AA619" s="80">
        <f t="shared" si="35"/>
        <v>169.7</v>
      </c>
      <c r="AB619" s="80">
        <f t="shared" si="35"/>
        <v>8.860000000000001</v>
      </c>
    </row>
    <row r="620" spans="1:28" ht="12.75">
      <c r="A620" s="119" t="s">
        <v>25</v>
      </c>
      <c r="B620" s="119"/>
      <c r="C620" s="119"/>
      <c r="D620" s="119"/>
      <c r="E620" s="81">
        <f aca="true" t="shared" si="36" ref="E620:AB620">E580+E619</f>
        <v>45.36</v>
      </c>
      <c r="F620" s="81">
        <f t="shared" si="36"/>
        <v>44.120000000000005</v>
      </c>
      <c r="G620" s="81">
        <f t="shared" si="36"/>
        <v>171.73000000000002</v>
      </c>
      <c r="H620" s="81">
        <f t="shared" si="36"/>
        <v>1361.3</v>
      </c>
      <c r="I620" s="81">
        <f t="shared" si="36"/>
        <v>54.650000000000006</v>
      </c>
      <c r="J620" s="81">
        <f t="shared" si="36"/>
        <v>59.18</v>
      </c>
      <c r="K620" s="81">
        <f t="shared" si="36"/>
        <v>211.25</v>
      </c>
      <c r="L620" s="81">
        <f t="shared" si="36"/>
        <v>1616.1</v>
      </c>
      <c r="M620" s="81">
        <f t="shared" si="36"/>
        <v>0.6519999999999999</v>
      </c>
      <c r="N620" s="81">
        <f t="shared" si="36"/>
        <v>64.16</v>
      </c>
      <c r="O620" s="81">
        <f t="shared" si="36"/>
        <v>5.931</v>
      </c>
      <c r="P620" s="81">
        <f t="shared" si="36"/>
        <v>5.82</v>
      </c>
      <c r="Q620" s="81">
        <f t="shared" si="36"/>
        <v>0.817</v>
      </c>
      <c r="R620" s="81">
        <f t="shared" si="36"/>
        <v>72.28</v>
      </c>
      <c r="S620" s="81">
        <f t="shared" si="36"/>
        <v>6.032</v>
      </c>
      <c r="T620" s="81">
        <f t="shared" si="36"/>
        <v>6.779999999999999</v>
      </c>
      <c r="U620" s="81">
        <f t="shared" si="36"/>
        <v>400.4</v>
      </c>
      <c r="V620" s="81">
        <f t="shared" si="36"/>
        <v>742.0999999999999</v>
      </c>
      <c r="W620" s="81">
        <f t="shared" si="36"/>
        <v>219.39999999999998</v>
      </c>
      <c r="X620" s="81">
        <f t="shared" si="36"/>
        <v>9.860000000000001</v>
      </c>
      <c r="Y620" s="81">
        <f t="shared" si="36"/>
        <v>471.5</v>
      </c>
      <c r="Z620" s="81">
        <f t="shared" si="36"/>
        <v>911.45</v>
      </c>
      <c r="AA620" s="81">
        <f t="shared" si="36"/>
        <v>265.7</v>
      </c>
      <c r="AB620" s="81">
        <f t="shared" si="36"/>
        <v>12.060000000000002</v>
      </c>
    </row>
    <row r="621" spans="1:28" ht="12.75">
      <c r="A621" s="120" t="s">
        <v>45</v>
      </c>
      <c r="B621" s="121"/>
      <c r="C621" s="121"/>
      <c r="D621" s="121"/>
      <c r="E621" s="122"/>
      <c r="F621" s="13"/>
      <c r="G621" s="13"/>
      <c r="H621" s="13"/>
      <c r="I621" s="13"/>
      <c r="J621" s="13"/>
      <c r="K621" s="13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3"/>
      <c r="AB621" s="13"/>
    </row>
    <row r="622" spans="1:28" ht="12.75">
      <c r="A622" s="9">
        <v>369</v>
      </c>
      <c r="B622" s="9" t="s">
        <v>26</v>
      </c>
      <c r="C622" s="9">
        <v>150</v>
      </c>
      <c r="D622" s="9">
        <v>200</v>
      </c>
      <c r="E622" s="94">
        <v>9.8</v>
      </c>
      <c r="F622" s="94">
        <v>6</v>
      </c>
      <c r="G622" s="94">
        <v>19.5</v>
      </c>
      <c r="H622" s="94">
        <v>192</v>
      </c>
      <c r="I622" s="63">
        <v>11.6</v>
      </c>
      <c r="J622" s="63">
        <v>8</v>
      </c>
      <c r="K622" s="63">
        <v>22.2</v>
      </c>
      <c r="L622" s="64">
        <v>246</v>
      </c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3"/>
      <c r="AB622" s="13"/>
    </row>
    <row r="623" spans="1:28" ht="12.75">
      <c r="A623" s="12">
        <v>8</v>
      </c>
      <c r="B623" s="12" t="s">
        <v>66</v>
      </c>
      <c r="C623" s="12">
        <v>100</v>
      </c>
      <c r="D623" s="12">
        <v>100</v>
      </c>
      <c r="E623" s="72">
        <v>1.5</v>
      </c>
      <c r="F623" s="72">
        <v>0.2</v>
      </c>
      <c r="G623" s="72">
        <v>21.7</v>
      </c>
      <c r="H623" s="73">
        <v>95</v>
      </c>
      <c r="I623" s="72">
        <v>1.5</v>
      </c>
      <c r="J623" s="72">
        <v>0.2</v>
      </c>
      <c r="K623" s="72">
        <v>21.7</v>
      </c>
      <c r="L623" s="73">
        <v>95</v>
      </c>
      <c r="M623" s="33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</row>
    <row r="624" spans="1:28" ht="17.25" customHeight="1">
      <c r="A624" s="42"/>
      <c r="B624" s="43"/>
      <c r="C624" s="42"/>
      <c r="D624" s="42"/>
      <c r="E624" s="26"/>
      <c r="F624" s="26"/>
      <c r="G624" s="26"/>
      <c r="H624" s="26"/>
      <c r="I624" s="26"/>
      <c r="J624" s="26"/>
      <c r="K624" s="26"/>
      <c r="L624" s="26"/>
      <c r="M624" s="33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</row>
    <row r="625" spans="3:5" ht="99.75" customHeight="1">
      <c r="C625" t="s">
        <v>180</v>
      </c>
      <c r="D625" t="s">
        <v>179</v>
      </c>
      <c r="E625" s="49" t="s">
        <v>181</v>
      </c>
    </row>
    <row r="626" spans="1:5" ht="12.75">
      <c r="A626" s="147" t="s">
        <v>223</v>
      </c>
      <c r="B626" s="22" t="s">
        <v>171</v>
      </c>
      <c r="C626" s="22">
        <f>(H33+H77+H124+H175+H235+H283+H324+H378+H427+H474+H525+H580)/12</f>
        <v>519.9</v>
      </c>
      <c r="D626" s="48" t="s">
        <v>177</v>
      </c>
      <c r="E626" s="56">
        <f aca="true" t="shared" si="37" ref="E626:E631">C626/D626*100</f>
        <v>22.123404255319148</v>
      </c>
    </row>
    <row r="627" spans="1:5" ht="12.75">
      <c r="A627" s="148"/>
      <c r="B627" s="22" t="s">
        <v>172</v>
      </c>
      <c r="C627" s="22">
        <f>(L33+L77+L124+L175+L235+L283+L324+L378+L427+L474+L525+L580)/12</f>
        <v>644.1583333333333</v>
      </c>
      <c r="D627" s="48" t="s">
        <v>178</v>
      </c>
      <c r="E627" s="56">
        <f t="shared" si="37"/>
        <v>23.74339599459393</v>
      </c>
    </row>
    <row r="628" spans="1:5" ht="12.75">
      <c r="A628" s="147" t="s">
        <v>224</v>
      </c>
      <c r="B628" s="22" t="s">
        <v>173</v>
      </c>
      <c r="C628" s="22">
        <f>(H59+H102+H152+H208+H261+H305+H355+H404+H457+H497+H557+H619)/12</f>
        <v>848.0083333333332</v>
      </c>
      <c r="D628" s="48" t="s">
        <v>177</v>
      </c>
      <c r="E628" s="56">
        <f t="shared" si="37"/>
        <v>36.0854609929078</v>
      </c>
    </row>
    <row r="629" spans="1:5" ht="12.75">
      <c r="A629" s="148"/>
      <c r="B629" s="22" t="s">
        <v>174</v>
      </c>
      <c r="C629" s="22">
        <f>(L59+L102+L152+L208+L261+L305+L355+L404+L457+L497+L557+L619)/12</f>
        <v>996.8625000000001</v>
      </c>
      <c r="D629" s="48" t="s">
        <v>178</v>
      </c>
      <c r="E629" s="56">
        <f t="shared" si="37"/>
        <v>36.74391817176558</v>
      </c>
    </row>
    <row r="630" spans="1:5" ht="12.75">
      <c r="A630" s="147" t="s">
        <v>225</v>
      </c>
      <c r="B630" s="22" t="s">
        <v>175</v>
      </c>
      <c r="C630" s="22">
        <f>C626+C628</f>
        <v>1367.9083333333333</v>
      </c>
      <c r="D630" s="48" t="s">
        <v>177</v>
      </c>
      <c r="E630" s="56">
        <f t="shared" si="37"/>
        <v>58.20886524822695</v>
      </c>
    </row>
    <row r="631" spans="1:5" ht="12.75">
      <c r="A631" s="148"/>
      <c r="B631" s="22" t="s">
        <v>176</v>
      </c>
      <c r="C631" s="22">
        <f>C627+C629</f>
        <v>1641.0208333333335</v>
      </c>
      <c r="D631" s="48" t="s">
        <v>178</v>
      </c>
      <c r="E631" s="56">
        <f t="shared" si="37"/>
        <v>60.48731416635951</v>
      </c>
    </row>
    <row r="632" spans="2:5" ht="12.75">
      <c r="B632" s="22"/>
      <c r="C632" s="22"/>
      <c r="D632" s="48"/>
      <c r="E632" s="50"/>
    </row>
  </sheetData>
  <sheetProtection selectLockedCells="1" selectUnlockedCells="1"/>
  <mergeCells count="105">
    <mergeCell ref="A621:E621"/>
    <mergeCell ref="A626:A627"/>
    <mergeCell ref="A628:A629"/>
    <mergeCell ref="A630:A631"/>
    <mergeCell ref="A564:AB564"/>
    <mergeCell ref="A565:D565"/>
    <mergeCell ref="B580:D580"/>
    <mergeCell ref="A581:D581"/>
    <mergeCell ref="A619:D619"/>
    <mergeCell ref="A620:D620"/>
    <mergeCell ref="A269:D269"/>
    <mergeCell ref="A325:D325"/>
    <mergeCell ref="A355:D355"/>
    <mergeCell ref="A499:E499"/>
    <mergeCell ref="A459:E459"/>
    <mergeCell ref="A464:AB464"/>
    <mergeCell ref="A465:D465"/>
    <mergeCell ref="B474:D474"/>
    <mergeCell ref="A475:D475"/>
    <mergeCell ref="A497:D497"/>
    <mergeCell ref="A262:D262"/>
    <mergeCell ref="A263:E263"/>
    <mergeCell ref="A154:E154"/>
    <mergeCell ref="A158:AB158"/>
    <mergeCell ref="A558:D558"/>
    <mergeCell ref="A559:E559"/>
    <mergeCell ref="A268:AB268"/>
    <mergeCell ref="B235:D235"/>
    <mergeCell ref="A236:D236"/>
    <mergeCell ref="A210:E210"/>
    <mergeCell ref="B175:D175"/>
    <mergeCell ref="A176:D176"/>
    <mergeCell ref="A208:D208"/>
    <mergeCell ref="A159:D159"/>
    <mergeCell ref="A209:D209"/>
    <mergeCell ref="A261:D261"/>
    <mergeCell ref="A19:H19"/>
    <mergeCell ref="A20:D20"/>
    <mergeCell ref="B33:D33"/>
    <mergeCell ref="A103:D103"/>
    <mergeCell ref="A104:E104"/>
    <mergeCell ref="A110:D110"/>
    <mergeCell ref="A109:AB109"/>
    <mergeCell ref="A60:D60"/>
    <mergeCell ref="A64:H64"/>
    <mergeCell ref="A65:D65"/>
    <mergeCell ref="A15:AB15"/>
    <mergeCell ref="I16:L16"/>
    <mergeCell ref="M16:P16"/>
    <mergeCell ref="Q16:T16"/>
    <mergeCell ref="U16:X16"/>
    <mergeCell ref="I17:K17"/>
    <mergeCell ref="Y16:AB16"/>
    <mergeCell ref="U17:X17"/>
    <mergeCell ref="L17:L18"/>
    <mergeCell ref="Y17:AB17"/>
    <mergeCell ref="E17:G17"/>
    <mergeCell ref="H17:H18"/>
    <mergeCell ref="M17:P17"/>
    <mergeCell ref="Q17:T17"/>
    <mergeCell ref="A102:D102"/>
    <mergeCell ref="A59:D59"/>
    <mergeCell ref="A16:A18"/>
    <mergeCell ref="B16:B18"/>
    <mergeCell ref="C16:D17"/>
    <mergeCell ref="E16:H16"/>
    <mergeCell ref="A61:E61"/>
    <mergeCell ref="A34:D34"/>
    <mergeCell ref="A214:AB214"/>
    <mergeCell ref="A215:D215"/>
    <mergeCell ref="B124:D124"/>
    <mergeCell ref="B77:D77"/>
    <mergeCell ref="A152:D152"/>
    <mergeCell ref="A153:D153"/>
    <mergeCell ref="A78:D78"/>
    <mergeCell ref="A125:D125"/>
    <mergeCell ref="B378:D378"/>
    <mergeCell ref="A311:AB311"/>
    <mergeCell ref="A312:D312"/>
    <mergeCell ref="B324:D324"/>
    <mergeCell ref="B283:D283"/>
    <mergeCell ref="A284:D284"/>
    <mergeCell ref="A305:D305"/>
    <mergeCell ref="A307:E307"/>
    <mergeCell ref="A306:D306"/>
    <mergeCell ref="A498:D498"/>
    <mergeCell ref="A503:AB503"/>
    <mergeCell ref="A504:D504"/>
    <mergeCell ref="B525:D525"/>
    <mergeCell ref="A356:D356"/>
    <mergeCell ref="A357:E357"/>
    <mergeCell ref="A361:AB361"/>
    <mergeCell ref="A362:D362"/>
    <mergeCell ref="A379:D379"/>
    <mergeCell ref="A404:D404"/>
    <mergeCell ref="A526:D526"/>
    <mergeCell ref="A405:D405"/>
    <mergeCell ref="A406:E406"/>
    <mergeCell ref="A411:AB411"/>
    <mergeCell ref="A557:D557"/>
    <mergeCell ref="A412:D412"/>
    <mergeCell ref="B427:D427"/>
    <mergeCell ref="A428:D428"/>
    <mergeCell ref="A457:D457"/>
    <mergeCell ref="A458:D458"/>
  </mergeCells>
  <printOptions/>
  <pageMargins left="0" right="0" top="0" bottom="0" header="0.5118110236220472" footer="0.5118110236220472"/>
  <pageSetup fitToHeight="0" horizontalDpi="300" verticalDpi="300" orientation="landscape" paperSize="9" scale="6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233"/>
  <sheetViews>
    <sheetView zoomScalePageLayoutView="0" workbookViewId="0" topLeftCell="A202">
      <selection activeCell="A6" sqref="A6"/>
    </sheetView>
  </sheetViews>
  <sheetFormatPr defaultColWidth="9.00390625" defaultRowHeight="12.75"/>
  <cols>
    <col min="1" max="1" width="50.25390625" style="0" customWidth="1"/>
  </cols>
  <sheetData>
    <row r="2" spans="1:3" ht="12.75">
      <c r="A2" s="106" t="s">
        <v>47</v>
      </c>
      <c r="B2" s="107"/>
      <c r="C2" s="107"/>
    </row>
    <row r="3" spans="1:3" ht="12.75">
      <c r="A3" s="106" t="s">
        <v>50</v>
      </c>
      <c r="B3" s="107"/>
      <c r="C3" s="107"/>
    </row>
    <row r="4" spans="1:3" ht="12.75">
      <c r="A4" s="108" t="s">
        <v>46</v>
      </c>
      <c r="B4" s="52">
        <v>150</v>
      </c>
      <c r="C4" s="52">
        <v>200</v>
      </c>
    </row>
    <row r="5" spans="1:3" ht="12.75">
      <c r="A5" s="108" t="s">
        <v>99</v>
      </c>
      <c r="B5" s="52" t="s">
        <v>100</v>
      </c>
      <c r="C5" s="52" t="s">
        <v>101</v>
      </c>
    </row>
    <row r="6" spans="1:3" ht="12.75">
      <c r="A6" s="108" t="s">
        <v>48</v>
      </c>
      <c r="B6" s="52">
        <v>200</v>
      </c>
      <c r="C6" s="52">
        <v>200</v>
      </c>
    </row>
    <row r="7" spans="1:3" ht="12.75">
      <c r="A7" s="109" t="s">
        <v>49</v>
      </c>
      <c r="B7" s="52"/>
      <c r="C7" s="52"/>
    </row>
    <row r="8" spans="1:3" ht="12.75">
      <c r="A8" s="108" t="s">
        <v>98</v>
      </c>
      <c r="B8" s="52">
        <v>200</v>
      </c>
      <c r="C8" s="52">
        <v>250</v>
      </c>
    </row>
    <row r="9" spans="1:3" ht="12.75">
      <c r="A9" s="108" t="s">
        <v>30</v>
      </c>
      <c r="B9" s="52">
        <v>100</v>
      </c>
      <c r="C9" s="52">
        <v>100</v>
      </c>
    </row>
    <row r="10" spans="1:3" ht="12.75">
      <c r="A10" s="108" t="s">
        <v>109</v>
      </c>
      <c r="B10" s="52" t="s">
        <v>52</v>
      </c>
      <c r="C10" s="52" t="s">
        <v>52</v>
      </c>
    </row>
    <row r="11" spans="1:3" ht="12.75">
      <c r="A11" s="108" t="s">
        <v>53</v>
      </c>
      <c r="B11" s="52">
        <v>70</v>
      </c>
      <c r="C11" s="52">
        <v>70</v>
      </c>
    </row>
    <row r="12" spans="1:3" ht="12.75">
      <c r="A12" s="9" t="s">
        <v>16</v>
      </c>
      <c r="B12" s="47">
        <v>40</v>
      </c>
      <c r="C12" s="47">
        <v>60</v>
      </c>
    </row>
    <row r="13" spans="1:3" ht="12.75">
      <c r="A13" s="9" t="s">
        <v>23</v>
      </c>
      <c r="B13" s="47">
        <v>45</v>
      </c>
      <c r="C13" s="47">
        <v>70</v>
      </c>
    </row>
    <row r="14" spans="1:3" ht="12.75">
      <c r="A14" s="108" t="s">
        <v>231</v>
      </c>
      <c r="B14" s="52">
        <v>200</v>
      </c>
      <c r="C14" s="52">
        <v>200</v>
      </c>
    </row>
    <row r="15" spans="1:3" ht="12.75">
      <c r="A15" s="108" t="s">
        <v>55</v>
      </c>
      <c r="B15" s="52">
        <v>100</v>
      </c>
      <c r="C15" s="52">
        <v>100</v>
      </c>
    </row>
    <row r="16" spans="1:3" ht="12.75">
      <c r="A16" s="108"/>
      <c r="B16" s="52"/>
      <c r="C16" s="52"/>
    </row>
    <row r="17" spans="1:3" ht="12.75">
      <c r="A17" s="109" t="s">
        <v>56</v>
      </c>
      <c r="B17" s="52"/>
      <c r="C17" s="52"/>
    </row>
    <row r="18" spans="1:3" ht="12.75">
      <c r="A18" s="108" t="s">
        <v>243</v>
      </c>
      <c r="B18" s="52">
        <v>150</v>
      </c>
      <c r="C18" s="52">
        <v>200</v>
      </c>
    </row>
    <row r="19" spans="1:3" ht="12.75">
      <c r="A19" s="108" t="s">
        <v>31</v>
      </c>
      <c r="B19" s="52">
        <v>100</v>
      </c>
      <c r="C19" s="52">
        <v>100</v>
      </c>
    </row>
    <row r="20" spans="1:3" ht="12.75">
      <c r="A20" s="108"/>
      <c r="B20" s="52"/>
      <c r="C20" s="52"/>
    </row>
    <row r="21" spans="1:3" ht="12.75">
      <c r="A21" s="109" t="s">
        <v>60</v>
      </c>
      <c r="B21" s="52"/>
      <c r="C21" s="52"/>
    </row>
    <row r="22" spans="1:3" ht="12.75">
      <c r="A22" s="109" t="s">
        <v>50</v>
      </c>
      <c r="B22" s="52"/>
      <c r="C22" s="52"/>
    </row>
    <row r="23" spans="1:3" ht="12.75">
      <c r="A23" s="108" t="s">
        <v>61</v>
      </c>
      <c r="B23" s="52">
        <v>150</v>
      </c>
      <c r="C23" s="52">
        <v>200</v>
      </c>
    </row>
    <row r="24" spans="1:3" ht="12.75">
      <c r="A24" s="108" t="s">
        <v>255</v>
      </c>
      <c r="B24" s="52" t="s">
        <v>63</v>
      </c>
      <c r="C24" s="52" t="s">
        <v>256</v>
      </c>
    </row>
    <row r="25" spans="1:3" ht="12.75">
      <c r="A25" s="108" t="s">
        <v>102</v>
      </c>
      <c r="B25" s="52">
        <v>200</v>
      </c>
      <c r="C25" s="52">
        <v>200</v>
      </c>
    </row>
    <row r="26" spans="1:3" ht="12.75">
      <c r="A26" s="108" t="s">
        <v>197</v>
      </c>
      <c r="B26" s="52">
        <v>40</v>
      </c>
      <c r="C26" s="52">
        <v>40</v>
      </c>
    </row>
    <row r="27" spans="1:3" ht="12.75">
      <c r="A27" s="109" t="s">
        <v>49</v>
      </c>
      <c r="B27" s="52"/>
      <c r="C27" s="52"/>
    </row>
    <row r="28" spans="1:3" ht="12.75">
      <c r="A28" s="108" t="s">
        <v>183</v>
      </c>
      <c r="B28" s="52">
        <v>200</v>
      </c>
      <c r="C28" s="52">
        <v>250</v>
      </c>
    </row>
    <row r="29" spans="1:3" ht="12.75">
      <c r="A29" s="108" t="s">
        <v>65</v>
      </c>
      <c r="B29" s="52">
        <v>200</v>
      </c>
      <c r="C29" s="52">
        <v>200</v>
      </c>
    </row>
    <row r="30" spans="1:3" ht="12.75">
      <c r="A30" s="108" t="s">
        <v>66</v>
      </c>
      <c r="B30" s="52">
        <v>100</v>
      </c>
      <c r="C30" s="52">
        <v>100</v>
      </c>
    </row>
    <row r="31" spans="1:3" ht="12.75">
      <c r="A31" s="108" t="s">
        <v>54</v>
      </c>
      <c r="B31" s="52">
        <v>200</v>
      </c>
      <c r="C31" s="52">
        <v>200</v>
      </c>
    </row>
    <row r="32" spans="1:3" ht="12.75">
      <c r="A32" s="9" t="s">
        <v>16</v>
      </c>
      <c r="B32" s="47">
        <v>50</v>
      </c>
      <c r="C32" s="47">
        <v>60</v>
      </c>
    </row>
    <row r="33" spans="1:3" ht="12.75">
      <c r="A33" s="29" t="s">
        <v>23</v>
      </c>
      <c r="B33" s="51">
        <v>50</v>
      </c>
      <c r="C33" s="51">
        <v>75</v>
      </c>
    </row>
    <row r="34" spans="1:3" ht="12.75">
      <c r="A34" s="23"/>
      <c r="B34" s="52"/>
      <c r="C34" s="52"/>
    </row>
    <row r="35" spans="1:3" ht="12.75">
      <c r="A35" s="25" t="s">
        <v>56</v>
      </c>
      <c r="B35" s="52"/>
      <c r="C35" s="52"/>
    </row>
    <row r="36" spans="1:3" ht="12.75">
      <c r="A36" s="108" t="s">
        <v>51</v>
      </c>
      <c r="B36" s="52">
        <v>150</v>
      </c>
      <c r="C36" s="52">
        <v>200</v>
      </c>
    </row>
    <row r="37" spans="1:3" ht="12.75">
      <c r="A37" s="23" t="s">
        <v>91</v>
      </c>
      <c r="B37" s="52">
        <v>100</v>
      </c>
      <c r="C37" s="52">
        <v>100</v>
      </c>
    </row>
    <row r="38" spans="1:3" ht="12.75">
      <c r="A38" s="23" t="s">
        <v>124</v>
      </c>
      <c r="B38" s="52">
        <v>100</v>
      </c>
      <c r="C38" s="52">
        <v>100</v>
      </c>
    </row>
    <row r="39" spans="1:3" ht="12.75">
      <c r="A39" s="108"/>
      <c r="B39" s="52"/>
      <c r="C39" s="52"/>
    </row>
    <row r="40" spans="1:3" ht="12.75">
      <c r="A40" s="109" t="s">
        <v>67</v>
      </c>
      <c r="B40" s="52"/>
      <c r="C40" s="52"/>
    </row>
    <row r="41" spans="1:3" ht="12.75">
      <c r="A41" s="109" t="s">
        <v>50</v>
      </c>
      <c r="B41" s="52"/>
      <c r="C41" s="52"/>
    </row>
    <row r="42" spans="1:3" ht="12.75">
      <c r="A42" s="108" t="s">
        <v>68</v>
      </c>
      <c r="B42" s="52">
        <v>150</v>
      </c>
      <c r="C42" s="52">
        <v>200</v>
      </c>
    </row>
    <row r="43" spans="1:3" ht="12.75">
      <c r="A43" s="108" t="s">
        <v>99</v>
      </c>
      <c r="B43" s="52" t="s">
        <v>258</v>
      </c>
      <c r="C43" s="52" t="s">
        <v>257</v>
      </c>
    </row>
    <row r="44" spans="1:3" ht="12.75">
      <c r="A44" s="108" t="s">
        <v>15</v>
      </c>
      <c r="B44" s="52">
        <v>200</v>
      </c>
      <c r="C44" s="52">
        <v>200</v>
      </c>
    </row>
    <row r="45" spans="1:3" ht="12.75">
      <c r="A45" s="109" t="s">
        <v>49</v>
      </c>
      <c r="B45" s="52"/>
      <c r="C45" s="52"/>
    </row>
    <row r="46" spans="1:3" ht="12.75">
      <c r="A46" s="108" t="s">
        <v>232</v>
      </c>
      <c r="B46" s="52">
        <v>200</v>
      </c>
      <c r="C46" s="52">
        <v>250</v>
      </c>
    </row>
    <row r="47" spans="1:3" ht="12.75">
      <c r="A47" s="108" t="s">
        <v>182</v>
      </c>
      <c r="B47" s="52">
        <v>100</v>
      </c>
      <c r="C47" s="52">
        <v>150</v>
      </c>
    </row>
    <row r="48" spans="1:3" ht="12.75">
      <c r="A48" s="108" t="s">
        <v>69</v>
      </c>
      <c r="B48" s="52">
        <v>100</v>
      </c>
      <c r="C48" s="52">
        <v>100</v>
      </c>
    </row>
    <row r="49" spans="1:3" ht="12.75">
      <c r="A49" s="108" t="s">
        <v>70</v>
      </c>
      <c r="B49" s="52">
        <v>100</v>
      </c>
      <c r="C49" s="52">
        <v>70</v>
      </c>
    </row>
    <row r="50" spans="1:3" ht="12.75">
      <c r="A50" s="9" t="s">
        <v>16</v>
      </c>
      <c r="B50" s="47">
        <v>50</v>
      </c>
      <c r="C50" s="47">
        <v>60</v>
      </c>
    </row>
    <row r="51" spans="1:3" ht="12.75">
      <c r="A51" s="9" t="s">
        <v>23</v>
      </c>
      <c r="B51" s="47">
        <v>45</v>
      </c>
      <c r="C51" s="47">
        <v>70</v>
      </c>
    </row>
    <row r="52" spans="1:3" ht="12.75">
      <c r="A52" s="108" t="s">
        <v>233</v>
      </c>
      <c r="B52" s="52">
        <v>200</v>
      </c>
      <c r="C52" s="52">
        <v>200</v>
      </c>
    </row>
    <row r="53" spans="1:3" ht="12.75">
      <c r="A53" s="108" t="s">
        <v>55</v>
      </c>
      <c r="B53" s="52">
        <v>150</v>
      </c>
      <c r="C53" s="52">
        <v>150</v>
      </c>
    </row>
    <row r="54" spans="1:3" ht="12.75">
      <c r="A54" s="108"/>
      <c r="B54" s="52"/>
      <c r="C54" s="52"/>
    </row>
    <row r="55" spans="1:3" ht="12.75">
      <c r="A55" s="109" t="s">
        <v>56</v>
      </c>
      <c r="B55" s="52"/>
      <c r="C55" s="52"/>
    </row>
    <row r="56" spans="1:3" ht="12.75">
      <c r="A56" s="108" t="s">
        <v>235</v>
      </c>
      <c r="B56" s="52">
        <v>125</v>
      </c>
      <c r="C56" s="52">
        <v>125</v>
      </c>
    </row>
    <row r="57" spans="1:3" ht="12.75">
      <c r="A57" s="108" t="s">
        <v>72</v>
      </c>
      <c r="B57" s="52">
        <v>100</v>
      </c>
      <c r="C57" s="52">
        <v>100</v>
      </c>
    </row>
    <row r="58" spans="1:3" ht="12.75">
      <c r="A58" s="108"/>
      <c r="B58" s="52"/>
      <c r="C58" s="52"/>
    </row>
    <row r="59" spans="1:3" ht="12.75">
      <c r="A59" s="109" t="s">
        <v>73</v>
      </c>
      <c r="B59" s="52"/>
      <c r="C59" s="52"/>
    </row>
    <row r="60" spans="1:3" ht="12.75">
      <c r="A60" s="109" t="s">
        <v>50</v>
      </c>
      <c r="B60" s="52"/>
      <c r="C60" s="52"/>
    </row>
    <row r="61" spans="1:3" ht="12.75">
      <c r="A61" s="108" t="s">
        <v>74</v>
      </c>
      <c r="B61" s="52">
        <v>200</v>
      </c>
      <c r="C61" s="52">
        <v>250</v>
      </c>
    </row>
    <row r="62" spans="1:3" ht="12.75">
      <c r="A62" s="108" t="s">
        <v>44</v>
      </c>
      <c r="B62" s="52">
        <v>40</v>
      </c>
      <c r="C62" s="52">
        <v>60</v>
      </c>
    </row>
    <row r="63" spans="1:3" ht="12.75">
      <c r="A63" s="108" t="s">
        <v>48</v>
      </c>
      <c r="B63" s="52">
        <v>200</v>
      </c>
      <c r="C63" s="52">
        <v>200</v>
      </c>
    </row>
    <row r="64" spans="1:3" ht="12.75">
      <c r="A64" s="108" t="s">
        <v>234</v>
      </c>
      <c r="B64" s="52">
        <v>58</v>
      </c>
      <c r="C64" s="52">
        <v>58</v>
      </c>
    </row>
    <row r="65" spans="1:3" ht="12.75">
      <c r="A65" s="109" t="s">
        <v>49</v>
      </c>
      <c r="B65" s="52"/>
      <c r="C65" s="52"/>
    </row>
    <row r="66" spans="1:3" ht="12.75">
      <c r="A66" s="108" t="s">
        <v>184</v>
      </c>
      <c r="B66" s="52">
        <v>200</v>
      </c>
      <c r="C66" s="52">
        <v>250</v>
      </c>
    </row>
    <row r="67" spans="1:3" ht="12.75">
      <c r="A67" s="108" t="s">
        <v>75</v>
      </c>
      <c r="B67" s="52">
        <v>150</v>
      </c>
      <c r="C67" s="52">
        <v>200</v>
      </c>
    </row>
    <row r="68" spans="1:3" ht="12.75">
      <c r="A68" s="108" t="s">
        <v>76</v>
      </c>
      <c r="B68" s="52" t="s">
        <v>103</v>
      </c>
      <c r="C68" s="52" t="s">
        <v>104</v>
      </c>
    </row>
    <row r="69" spans="1:3" ht="12.75">
      <c r="A69" s="108" t="s">
        <v>77</v>
      </c>
      <c r="B69" s="52">
        <v>100</v>
      </c>
      <c r="C69" s="52">
        <v>100</v>
      </c>
    </row>
    <row r="70" spans="1:3" ht="12.75">
      <c r="A70" s="9" t="s">
        <v>16</v>
      </c>
      <c r="B70" s="47">
        <v>50</v>
      </c>
      <c r="C70" s="47">
        <v>60</v>
      </c>
    </row>
    <row r="71" spans="1:3" ht="12.75">
      <c r="A71" s="9" t="s">
        <v>23</v>
      </c>
      <c r="B71" s="47">
        <v>50</v>
      </c>
      <c r="C71" s="47">
        <v>75</v>
      </c>
    </row>
    <row r="72" spans="1:3" ht="12.75">
      <c r="A72" s="108" t="s">
        <v>231</v>
      </c>
      <c r="B72" s="52">
        <v>200</v>
      </c>
      <c r="C72" s="52">
        <v>200</v>
      </c>
    </row>
    <row r="73" spans="1:3" ht="12.75">
      <c r="A73" s="108"/>
      <c r="B73" s="52"/>
      <c r="C73" s="52"/>
    </row>
    <row r="74" spans="1:3" ht="12.75">
      <c r="A74" s="109" t="s">
        <v>56</v>
      </c>
      <c r="B74" s="52"/>
      <c r="C74" s="52"/>
    </row>
    <row r="75" spans="1:3" ht="12.75">
      <c r="A75" s="108" t="s">
        <v>58</v>
      </c>
      <c r="B75" s="52">
        <v>150</v>
      </c>
      <c r="C75" s="52">
        <v>200</v>
      </c>
    </row>
    <row r="76" spans="1:3" ht="12.75">
      <c r="A76" s="108" t="s">
        <v>79</v>
      </c>
      <c r="B76" s="52">
        <v>100</v>
      </c>
      <c r="C76" s="52">
        <v>100</v>
      </c>
    </row>
    <row r="77" spans="1:3" ht="12.75">
      <c r="A77" s="108"/>
      <c r="B77" s="52"/>
      <c r="C77" s="52"/>
    </row>
    <row r="78" spans="1:3" ht="12.75">
      <c r="A78" s="109" t="s">
        <v>80</v>
      </c>
      <c r="B78" s="52"/>
      <c r="C78" s="52"/>
    </row>
    <row r="79" spans="1:3" ht="12.75">
      <c r="A79" s="109" t="s">
        <v>50</v>
      </c>
      <c r="B79" s="52"/>
      <c r="C79" s="52"/>
    </row>
    <row r="80" spans="1:3" ht="12.75">
      <c r="A80" s="108" t="s">
        <v>81</v>
      </c>
      <c r="B80" s="52">
        <v>150</v>
      </c>
      <c r="C80" s="52">
        <v>200</v>
      </c>
    </row>
    <row r="81" spans="1:3" ht="12.75">
      <c r="A81" s="108" t="s">
        <v>43</v>
      </c>
      <c r="B81" s="52">
        <v>50</v>
      </c>
      <c r="C81" s="52">
        <v>60</v>
      </c>
    </row>
    <row r="82" spans="1:3" ht="12.75">
      <c r="A82" s="108" t="s">
        <v>102</v>
      </c>
      <c r="B82" s="52">
        <v>200</v>
      </c>
      <c r="C82" s="52">
        <v>200</v>
      </c>
    </row>
    <row r="83" spans="1:3" ht="12.75">
      <c r="A83" s="108" t="s">
        <v>249</v>
      </c>
      <c r="B83" s="52" t="s">
        <v>206</v>
      </c>
      <c r="C83" s="52" t="s">
        <v>226</v>
      </c>
    </row>
    <row r="84" spans="1:3" ht="12.75">
      <c r="A84" s="109" t="s">
        <v>49</v>
      </c>
      <c r="B84" s="52"/>
      <c r="C84" s="52"/>
    </row>
    <row r="85" spans="1:3" ht="12.75">
      <c r="A85" s="108" t="s">
        <v>185</v>
      </c>
      <c r="B85" s="52">
        <v>200</v>
      </c>
      <c r="C85" s="52">
        <v>250</v>
      </c>
    </row>
    <row r="86" spans="1:3" ht="12.75">
      <c r="A86" s="108" t="s">
        <v>26</v>
      </c>
      <c r="B86" s="52">
        <v>150</v>
      </c>
      <c r="C86" s="52">
        <v>200</v>
      </c>
    </row>
    <row r="87" spans="1:3" ht="12.75">
      <c r="A87" s="108" t="s">
        <v>79</v>
      </c>
      <c r="B87" s="52">
        <v>100</v>
      </c>
      <c r="C87" s="52">
        <v>100</v>
      </c>
    </row>
    <row r="88" spans="1:3" ht="12.75">
      <c r="A88" s="9" t="s">
        <v>16</v>
      </c>
      <c r="B88" s="47">
        <v>50</v>
      </c>
      <c r="C88" s="47">
        <v>60</v>
      </c>
    </row>
    <row r="89" spans="1:3" ht="12.75">
      <c r="A89" s="9" t="s">
        <v>23</v>
      </c>
      <c r="B89" s="47">
        <v>45</v>
      </c>
      <c r="C89" s="47">
        <v>70</v>
      </c>
    </row>
    <row r="90" spans="1:3" ht="12.75">
      <c r="A90" s="108" t="s">
        <v>54</v>
      </c>
      <c r="B90" s="52">
        <v>200</v>
      </c>
      <c r="C90" s="52">
        <v>200</v>
      </c>
    </row>
    <row r="91" spans="1:3" ht="12.75">
      <c r="A91" s="108" t="s">
        <v>32</v>
      </c>
      <c r="B91" s="52">
        <v>150</v>
      </c>
      <c r="C91" s="52">
        <v>150</v>
      </c>
    </row>
    <row r="92" spans="1:3" ht="12.75">
      <c r="A92" s="108"/>
      <c r="B92" s="52"/>
      <c r="C92" s="52"/>
    </row>
    <row r="93" spans="1:3" ht="12.75">
      <c r="A93" s="109" t="s">
        <v>56</v>
      </c>
      <c r="B93" s="52"/>
      <c r="C93" s="52"/>
    </row>
    <row r="94" spans="1:3" ht="12.75">
      <c r="A94" s="108" t="s">
        <v>243</v>
      </c>
      <c r="B94" s="52">
        <v>150</v>
      </c>
      <c r="C94" s="52">
        <v>200</v>
      </c>
    </row>
    <row r="95" spans="1:3" ht="12.75">
      <c r="A95" s="108" t="s">
        <v>78</v>
      </c>
      <c r="B95" s="52">
        <v>100</v>
      </c>
      <c r="C95" s="52">
        <v>100</v>
      </c>
    </row>
    <row r="96" spans="1:3" ht="12.75">
      <c r="A96" s="108" t="s">
        <v>82</v>
      </c>
      <c r="B96" s="52">
        <v>100</v>
      </c>
      <c r="C96" s="52">
        <v>100</v>
      </c>
    </row>
    <row r="97" spans="1:3" ht="12.75">
      <c r="A97" s="108"/>
      <c r="B97" s="52"/>
      <c r="C97" s="52"/>
    </row>
    <row r="98" spans="1:3" ht="12.75">
      <c r="A98" s="109" t="s">
        <v>83</v>
      </c>
      <c r="B98" s="52"/>
      <c r="C98" s="52"/>
    </row>
    <row r="99" spans="1:3" ht="12.75">
      <c r="A99" s="109" t="s">
        <v>50</v>
      </c>
      <c r="B99" s="52"/>
      <c r="C99" s="52"/>
    </row>
    <row r="100" spans="1:3" ht="12.75">
      <c r="A100" s="108" t="s">
        <v>84</v>
      </c>
      <c r="B100" s="52">
        <v>150</v>
      </c>
      <c r="C100" s="52">
        <v>200</v>
      </c>
    </row>
    <row r="101" spans="1:3" ht="12.75">
      <c r="A101" s="108" t="s">
        <v>251</v>
      </c>
      <c r="B101" s="52">
        <v>50</v>
      </c>
      <c r="C101" s="52">
        <v>50</v>
      </c>
    </row>
    <row r="102" spans="1:3" ht="12.75">
      <c r="A102" s="108" t="s">
        <v>259</v>
      </c>
      <c r="B102" s="52" t="s">
        <v>63</v>
      </c>
      <c r="C102" s="52" t="s">
        <v>256</v>
      </c>
    </row>
    <row r="103" spans="1:3" ht="12.75">
      <c r="A103" s="108" t="s">
        <v>15</v>
      </c>
      <c r="B103" s="52">
        <v>200</v>
      </c>
      <c r="C103" s="52">
        <v>200</v>
      </c>
    </row>
    <row r="104" spans="1:3" ht="12.75">
      <c r="A104" s="108"/>
      <c r="B104" s="52"/>
      <c r="C104" s="52"/>
    </row>
    <row r="105" spans="1:3" ht="12.75">
      <c r="A105" s="109" t="s">
        <v>49</v>
      </c>
      <c r="B105" s="52"/>
      <c r="C105" s="52"/>
    </row>
    <row r="106" spans="1:3" ht="12.75">
      <c r="A106" s="108" t="s">
        <v>86</v>
      </c>
      <c r="B106" s="52">
        <v>200</v>
      </c>
      <c r="C106" s="52">
        <v>250</v>
      </c>
    </row>
    <row r="107" spans="1:3" ht="12.75">
      <c r="A107" s="108" t="s">
        <v>87</v>
      </c>
      <c r="B107" s="52">
        <v>150</v>
      </c>
      <c r="C107" s="52">
        <v>200</v>
      </c>
    </row>
    <row r="108" spans="1:3" ht="12.75">
      <c r="A108" s="108" t="s">
        <v>260</v>
      </c>
      <c r="B108" s="52">
        <v>50</v>
      </c>
      <c r="C108" s="52">
        <v>50</v>
      </c>
    </row>
    <row r="109" spans="1:3" ht="12.75">
      <c r="A109" s="9" t="s">
        <v>16</v>
      </c>
      <c r="B109" s="47">
        <v>50</v>
      </c>
      <c r="C109" s="47">
        <v>60</v>
      </c>
    </row>
    <row r="110" spans="1:3" ht="12.75">
      <c r="A110" s="9" t="s">
        <v>23</v>
      </c>
      <c r="B110" s="47">
        <v>50</v>
      </c>
      <c r="C110" s="47">
        <v>75</v>
      </c>
    </row>
    <row r="111" spans="1:3" ht="12.75">
      <c r="A111" s="108" t="s">
        <v>233</v>
      </c>
      <c r="B111" s="52">
        <v>200</v>
      </c>
      <c r="C111" s="52">
        <v>200</v>
      </c>
    </row>
    <row r="112" spans="1:3" ht="12.75">
      <c r="A112" s="108" t="s">
        <v>32</v>
      </c>
      <c r="B112" s="52">
        <v>150</v>
      </c>
      <c r="C112" s="52">
        <v>150</v>
      </c>
    </row>
    <row r="113" spans="1:3" ht="12.75">
      <c r="A113" s="108"/>
      <c r="B113" s="52"/>
      <c r="C113" s="52"/>
    </row>
    <row r="114" spans="1:3" ht="12.75">
      <c r="A114" s="109" t="s">
        <v>56</v>
      </c>
      <c r="B114" s="52"/>
      <c r="C114" s="52"/>
    </row>
    <row r="115" spans="1:3" ht="12.75">
      <c r="A115" s="108" t="s">
        <v>235</v>
      </c>
      <c r="B115" s="52">
        <v>125</v>
      </c>
      <c r="C115" s="52">
        <v>125</v>
      </c>
    </row>
    <row r="116" spans="1:3" ht="12.75">
      <c r="A116" s="108" t="s">
        <v>59</v>
      </c>
      <c r="B116" s="52">
        <v>100</v>
      </c>
      <c r="C116" s="52">
        <v>100</v>
      </c>
    </row>
    <row r="117" spans="1:3" ht="12.75">
      <c r="A117" s="108"/>
      <c r="B117" s="52"/>
      <c r="C117" s="52"/>
    </row>
    <row r="118" spans="1:3" ht="12.75">
      <c r="A118" s="109" t="s">
        <v>88</v>
      </c>
      <c r="B118" s="52"/>
      <c r="C118" s="52"/>
    </row>
    <row r="119" spans="1:3" ht="12.75">
      <c r="A119" s="109" t="s">
        <v>50</v>
      </c>
      <c r="B119" s="52"/>
      <c r="C119" s="52"/>
    </row>
    <row r="120" spans="1:3" ht="12.75">
      <c r="A120" s="108" t="s">
        <v>81</v>
      </c>
      <c r="B120" s="52">
        <v>150</v>
      </c>
      <c r="C120" s="52">
        <v>200</v>
      </c>
    </row>
    <row r="121" spans="1:3" ht="12.75">
      <c r="A121" s="108" t="s">
        <v>62</v>
      </c>
      <c r="B121" s="52" t="s">
        <v>261</v>
      </c>
      <c r="C121" s="52" t="s">
        <v>262</v>
      </c>
    </row>
    <row r="122" spans="1:3" ht="12.75">
      <c r="A122" s="108" t="s">
        <v>102</v>
      </c>
      <c r="B122" s="52">
        <v>200</v>
      </c>
      <c r="C122" s="52">
        <v>200</v>
      </c>
    </row>
    <row r="123" spans="1:3" ht="12.75">
      <c r="A123" s="109" t="s">
        <v>49</v>
      </c>
      <c r="B123" s="52"/>
      <c r="C123" s="52"/>
    </row>
    <row r="124" spans="1:3" ht="12.75">
      <c r="A124" s="108" t="s">
        <v>186</v>
      </c>
      <c r="B124" s="52">
        <v>200</v>
      </c>
      <c r="C124" s="52">
        <v>250</v>
      </c>
    </row>
    <row r="125" spans="1:3" ht="12.75">
      <c r="A125" s="108" t="s">
        <v>89</v>
      </c>
      <c r="B125" s="52">
        <v>150</v>
      </c>
      <c r="C125" s="52">
        <v>200</v>
      </c>
    </row>
    <row r="126" spans="1:3" ht="12.75">
      <c r="A126" s="108" t="s">
        <v>90</v>
      </c>
      <c r="B126" s="52">
        <v>70</v>
      </c>
      <c r="C126" s="52">
        <v>100</v>
      </c>
    </row>
    <row r="127" spans="1:3" ht="12.75">
      <c r="A127" s="108" t="s">
        <v>150</v>
      </c>
      <c r="B127" s="52">
        <v>100</v>
      </c>
      <c r="C127" s="52">
        <v>100</v>
      </c>
    </row>
    <row r="128" spans="1:3" ht="12.75">
      <c r="A128" s="9" t="s">
        <v>16</v>
      </c>
      <c r="B128" s="47">
        <v>50</v>
      </c>
      <c r="C128" s="47">
        <v>60</v>
      </c>
    </row>
    <row r="129" spans="1:3" ht="12.75">
      <c r="A129" s="9" t="s">
        <v>23</v>
      </c>
      <c r="B129" s="47">
        <v>45</v>
      </c>
      <c r="C129" s="47">
        <v>70</v>
      </c>
    </row>
    <row r="130" spans="1:3" ht="12.75">
      <c r="A130" s="108" t="s">
        <v>54</v>
      </c>
      <c r="B130" s="52">
        <v>200</v>
      </c>
      <c r="C130" s="52">
        <v>200</v>
      </c>
    </row>
    <row r="131" spans="1:3" ht="12.75">
      <c r="A131" s="108"/>
      <c r="B131" s="52"/>
      <c r="C131" s="52"/>
    </row>
    <row r="132" spans="1:3" ht="12.75">
      <c r="A132" s="109" t="s">
        <v>56</v>
      </c>
      <c r="B132" s="52"/>
      <c r="C132" s="52"/>
    </row>
    <row r="133" spans="1:3" ht="12.75">
      <c r="A133" s="108" t="s">
        <v>244</v>
      </c>
      <c r="B133" s="52">
        <v>150</v>
      </c>
      <c r="C133" s="52">
        <v>200</v>
      </c>
    </row>
    <row r="134" spans="1:3" ht="12.75">
      <c r="A134" s="108" t="s">
        <v>85</v>
      </c>
      <c r="B134" s="52">
        <v>50</v>
      </c>
      <c r="C134" s="52">
        <v>50</v>
      </c>
    </row>
    <row r="135" spans="1:3" ht="12.75">
      <c r="A135" s="108"/>
      <c r="B135" s="52"/>
      <c r="C135" s="52"/>
    </row>
    <row r="136" spans="1:3" ht="12.75">
      <c r="A136" s="109" t="s">
        <v>92</v>
      </c>
      <c r="B136" s="52"/>
      <c r="C136" s="52"/>
    </row>
    <row r="137" spans="1:3" ht="12.75">
      <c r="A137" s="109" t="s">
        <v>50</v>
      </c>
      <c r="B137" s="52"/>
      <c r="C137" s="52"/>
    </row>
    <row r="138" spans="1:3" ht="12.75">
      <c r="A138" s="108" t="s">
        <v>93</v>
      </c>
      <c r="B138" s="52">
        <v>150</v>
      </c>
      <c r="C138" s="52">
        <v>200</v>
      </c>
    </row>
    <row r="139" spans="1:3" ht="12.75">
      <c r="A139" s="108" t="s">
        <v>44</v>
      </c>
      <c r="B139" s="52">
        <v>40</v>
      </c>
      <c r="C139" s="52">
        <v>60</v>
      </c>
    </row>
    <row r="140" spans="1:3" ht="12.75">
      <c r="A140" s="108" t="s">
        <v>48</v>
      </c>
      <c r="B140" s="52">
        <v>200</v>
      </c>
      <c r="C140" s="52">
        <v>200</v>
      </c>
    </row>
    <row r="141" spans="1:3" ht="12.75">
      <c r="A141" s="108" t="s">
        <v>78</v>
      </c>
      <c r="B141" s="52">
        <v>55</v>
      </c>
      <c r="C141" s="52">
        <v>50</v>
      </c>
    </row>
    <row r="142" spans="1:3" ht="12.75">
      <c r="A142" s="109" t="s">
        <v>49</v>
      </c>
      <c r="B142" s="52"/>
      <c r="C142" s="52"/>
    </row>
    <row r="143" spans="1:3" ht="12.75">
      <c r="A143" s="108" t="s">
        <v>187</v>
      </c>
      <c r="B143" s="52">
        <v>200</v>
      </c>
      <c r="C143" s="52">
        <v>250</v>
      </c>
    </row>
    <row r="144" spans="1:3" ht="12.75">
      <c r="A144" s="108" t="s">
        <v>58</v>
      </c>
      <c r="B144" s="52">
        <v>150</v>
      </c>
      <c r="C144" s="52">
        <v>200</v>
      </c>
    </row>
    <row r="145" spans="1:3" ht="12.75">
      <c r="A145" s="108" t="s">
        <v>94</v>
      </c>
      <c r="B145" s="52">
        <v>100</v>
      </c>
      <c r="C145" s="52">
        <v>150</v>
      </c>
    </row>
    <row r="146" spans="1:3" ht="12.75">
      <c r="A146" s="111" t="s">
        <v>85</v>
      </c>
      <c r="B146" s="112">
        <v>50</v>
      </c>
      <c r="C146" s="112">
        <v>50</v>
      </c>
    </row>
    <row r="147" spans="1:3" ht="12.75">
      <c r="A147" s="9" t="s">
        <v>16</v>
      </c>
      <c r="B147" s="47">
        <v>40</v>
      </c>
      <c r="C147" s="47">
        <v>50</v>
      </c>
    </row>
    <row r="148" spans="1:3" ht="12.75">
      <c r="A148" s="9" t="s">
        <v>23</v>
      </c>
      <c r="B148" s="47">
        <v>50</v>
      </c>
      <c r="C148" s="47">
        <v>75</v>
      </c>
    </row>
    <row r="149" spans="1:3" ht="12.75">
      <c r="A149" s="108" t="s">
        <v>54</v>
      </c>
      <c r="B149" s="52">
        <v>200</v>
      </c>
      <c r="C149" s="52">
        <v>200</v>
      </c>
    </row>
    <row r="150" spans="1:3" ht="12.75">
      <c r="A150" s="108" t="s">
        <v>32</v>
      </c>
      <c r="B150" s="52">
        <v>100</v>
      </c>
      <c r="C150" s="52">
        <v>100</v>
      </c>
    </row>
    <row r="151" spans="1:3" ht="12.75">
      <c r="A151" s="108"/>
      <c r="B151" s="52"/>
      <c r="C151" s="52"/>
    </row>
    <row r="152" spans="1:3" ht="12.75">
      <c r="A152" s="109" t="s">
        <v>56</v>
      </c>
      <c r="B152" s="52"/>
      <c r="C152" s="52"/>
    </row>
    <row r="153" spans="1:3" ht="12.75">
      <c r="A153" s="108" t="s">
        <v>250</v>
      </c>
      <c r="B153" s="52">
        <v>150</v>
      </c>
      <c r="C153" s="52">
        <v>200</v>
      </c>
    </row>
    <row r="154" spans="1:3" ht="12.75">
      <c r="A154" s="108" t="s">
        <v>59</v>
      </c>
      <c r="B154" s="52">
        <v>100</v>
      </c>
      <c r="C154" s="52">
        <v>100</v>
      </c>
    </row>
    <row r="155" spans="1:3" ht="12.75">
      <c r="A155" s="108" t="s">
        <v>124</v>
      </c>
      <c r="B155" s="52">
        <v>100</v>
      </c>
      <c r="C155" s="52">
        <v>100</v>
      </c>
    </row>
    <row r="156" spans="1:3" ht="12.75">
      <c r="A156" s="108"/>
      <c r="B156" s="52"/>
      <c r="C156" s="52"/>
    </row>
    <row r="157" spans="1:3" ht="12.75">
      <c r="A157" s="109" t="s">
        <v>95</v>
      </c>
      <c r="B157" s="52"/>
      <c r="C157" s="52"/>
    </row>
    <row r="158" spans="1:3" ht="12.75">
      <c r="A158" s="109" t="s">
        <v>50</v>
      </c>
      <c r="B158" s="52"/>
      <c r="C158" s="52"/>
    </row>
    <row r="159" spans="1:3" ht="12.75">
      <c r="A159" s="108" t="s">
        <v>96</v>
      </c>
      <c r="B159" s="52">
        <v>100</v>
      </c>
      <c r="C159" s="52">
        <v>100</v>
      </c>
    </row>
    <row r="160" spans="1:3" ht="12.75">
      <c r="A160" s="108" t="s">
        <v>30</v>
      </c>
      <c r="B160" s="52">
        <v>100</v>
      </c>
      <c r="C160" s="52">
        <v>150</v>
      </c>
    </row>
    <row r="161" spans="1:3" ht="12.75">
      <c r="A161" s="108" t="s">
        <v>255</v>
      </c>
      <c r="B161" s="52" t="s">
        <v>63</v>
      </c>
      <c r="C161" s="52" t="s">
        <v>64</v>
      </c>
    </row>
    <row r="162" spans="1:3" ht="12.75">
      <c r="A162" s="108" t="s">
        <v>15</v>
      </c>
      <c r="B162" s="52">
        <v>200</v>
      </c>
      <c r="C162" s="52">
        <v>200</v>
      </c>
    </row>
    <row r="163" spans="1:3" ht="12.75">
      <c r="A163" s="109" t="s">
        <v>49</v>
      </c>
      <c r="B163" s="52"/>
      <c r="C163" s="52"/>
    </row>
    <row r="164" spans="1:3" ht="12.75">
      <c r="A164" s="108" t="s">
        <v>236</v>
      </c>
      <c r="B164" s="52">
        <v>200</v>
      </c>
      <c r="C164" s="52">
        <v>250</v>
      </c>
    </row>
    <row r="165" spans="1:3" ht="12.75">
      <c r="A165" s="108" t="s">
        <v>237</v>
      </c>
      <c r="B165" s="52">
        <v>100</v>
      </c>
      <c r="C165" s="52">
        <v>150</v>
      </c>
    </row>
    <row r="166" spans="1:3" ht="12.75">
      <c r="A166" s="108" t="s">
        <v>210</v>
      </c>
      <c r="B166" s="52">
        <v>46</v>
      </c>
      <c r="C166" s="52">
        <v>46</v>
      </c>
    </row>
    <row r="167" spans="1:3" ht="12.75">
      <c r="A167" s="108" t="s">
        <v>66</v>
      </c>
      <c r="B167" s="52">
        <v>100</v>
      </c>
      <c r="C167" s="52">
        <v>100</v>
      </c>
    </row>
    <row r="168" spans="1:3" ht="12.75">
      <c r="A168" s="9" t="s">
        <v>16</v>
      </c>
      <c r="B168" s="47">
        <v>40</v>
      </c>
      <c r="C168" s="47">
        <v>50</v>
      </c>
    </row>
    <row r="169" spans="1:3" ht="12.75">
      <c r="A169" s="9" t="s">
        <v>23</v>
      </c>
      <c r="B169" s="47">
        <v>45</v>
      </c>
      <c r="C169" s="47">
        <v>70</v>
      </c>
    </row>
    <row r="170" spans="1:3" ht="12.75">
      <c r="A170" s="108" t="s">
        <v>233</v>
      </c>
      <c r="B170" s="52">
        <v>200</v>
      </c>
      <c r="C170" s="52">
        <v>200</v>
      </c>
    </row>
    <row r="171" spans="1:3" ht="12.75">
      <c r="A171" s="108"/>
      <c r="B171" s="52"/>
      <c r="C171" s="52"/>
    </row>
    <row r="172" spans="1:3" ht="12.75">
      <c r="A172" s="109" t="s">
        <v>56</v>
      </c>
      <c r="B172" s="52"/>
      <c r="C172" s="52"/>
    </row>
    <row r="173" spans="1:3" ht="12.75">
      <c r="A173" s="108" t="s">
        <v>77</v>
      </c>
      <c r="B173" s="52">
        <v>100</v>
      </c>
      <c r="C173" s="52">
        <v>100</v>
      </c>
    </row>
    <row r="174" spans="1:3" ht="12.75">
      <c r="A174" s="108" t="s">
        <v>230</v>
      </c>
      <c r="B174" s="52">
        <v>100</v>
      </c>
      <c r="C174" s="52">
        <v>100</v>
      </c>
    </row>
    <row r="175" spans="1:3" ht="12.75">
      <c r="A175" s="108" t="s">
        <v>75</v>
      </c>
      <c r="B175" s="52">
        <v>150</v>
      </c>
      <c r="C175" s="52">
        <v>200</v>
      </c>
    </row>
    <row r="176" spans="1:3" ht="12.75">
      <c r="A176" s="113"/>
      <c r="B176" s="52"/>
      <c r="C176" s="52"/>
    </row>
    <row r="177" spans="1:3" ht="12.75">
      <c r="A177" s="109" t="s">
        <v>97</v>
      </c>
      <c r="B177" s="52"/>
      <c r="C177" s="52"/>
    </row>
    <row r="178" spans="1:3" ht="12.75">
      <c r="A178" s="109" t="s">
        <v>50</v>
      </c>
      <c r="B178" s="52"/>
      <c r="C178" s="52"/>
    </row>
    <row r="179" spans="1:3" ht="12.75">
      <c r="A179" s="108" t="s">
        <v>71</v>
      </c>
      <c r="B179" s="52">
        <v>150</v>
      </c>
      <c r="C179" s="52">
        <v>200</v>
      </c>
    </row>
    <row r="180" spans="1:3" ht="12.75">
      <c r="A180" s="108" t="s">
        <v>44</v>
      </c>
      <c r="B180" s="52">
        <v>40</v>
      </c>
      <c r="C180" s="52">
        <v>60</v>
      </c>
    </row>
    <row r="181" spans="1:3" ht="12.75">
      <c r="A181" s="108" t="s">
        <v>48</v>
      </c>
      <c r="B181" s="52">
        <v>200</v>
      </c>
      <c r="C181" s="52">
        <v>200</v>
      </c>
    </row>
    <row r="182" spans="1:3" ht="12.75">
      <c r="A182" s="109" t="s">
        <v>49</v>
      </c>
      <c r="B182" s="52"/>
      <c r="C182" s="52"/>
    </row>
    <row r="183" spans="1:3" ht="12.75">
      <c r="A183" s="108" t="s">
        <v>238</v>
      </c>
      <c r="B183" s="52">
        <v>200</v>
      </c>
      <c r="C183" s="52">
        <v>250</v>
      </c>
    </row>
    <row r="184" spans="1:3" ht="12.75">
      <c r="A184" s="108" t="s">
        <v>264</v>
      </c>
      <c r="B184" s="110">
        <v>55</v>
      </c>
      <c r="C184" s="110">
        <v>100</v>
      </c>
    </row>
    <row r="185" spans="1:3" ht="12.75">
      <c r="A185" s="108" t="s">
        <v>30</v>
      </c>
      <c r="B185" s="52">
        <v>150</v>
      </c>
      <c r="C185" s="52">
        <v>200</v>
      </c>
    </row>
    <row r="186" spans="1:3" ht="12.75">
      <c r="A186" s="108" t="s">
        <v>70</v>
      </c>
      <c r="B186" s="52">
        <v>100</v>
      </c>
      <c r="C186" s="52">
        <v>100</v>
      </c>
    </row>
    <row r="187" spans="1:3" ht="12.75">
      <c r="A187" s="9" t="s">
        <v>16</v>
      </c>
      <c r="B187" s="47">
        <v>50</v>
      </c>
      <c r="C187" s="47">
        <v>60</v>
      </c>
    </row>
    <row r="188" spans="1:3" ht="12.75">
      <c r="A188" s="9" t="s">
        <v>23</v>
      </c>
      <c r="B188" s="47">
        <v>50</v>
      </c>
      <c r="C188" s="47">
        <v>70</v>
      </c>
    </row>
    <row r="189" spans="1:3" ht="12.75">
      <c r="A189" s="108" t="s">
        <v>54</v>
      </c>
      <c r="B189" s="52">
        <v>200</v>
      </c>
      <c r="C189" s="52">
        <v>200</v>
      </c>
    </row>
    <row r="190" spans="1:3" ht="12.75">
      <c r="A190" s="108"/>
      <c r="B190" s="52"/>
      <c r="C190" s="52"/>
    </row>
    <row r="191" spans="1:3" ht="12.75">
      <c r="A191" s="109" t="s">
        <v>56</v>
      </c>
      <c r="B191" s="52"/>
      <c r="C191" s="52"/>
    </row>
    <row r="192" spans="1:3" ht="12.75">
      <c r="A192" s="108" t="s">
        <v>57</v>
      </c>
      <c r="B192" s="52">
        <v>100</v>
      </c>
      <c r="C192" s="52">
        <v>150</v>
      </c>
    </row>
    <row r="193" spans="1:3" ht="12.75">
      <c r="A193" s="113" t="s">
        <v>53</v>
      </c>
      <c r="B193" s="52">
        <v>70</v>
      </c>
      <c r="C193" s="52">
        <v>100</v>
      </c>
    </row>
    <row r="194" spans="1:3" ht="12.75">
      <c r="A194" s="108" t="s">
        <v>69</v>
      </c>
      <c r="B194" s="52">
        <v>100</v>
      </c>
      <c r="C194" s="52">
        <v>100</v>
      </c>
    </row>
    <row r="195" spans="1:3" ht="12.75">
      <c r="A195" s="107"/>
      <c r="B195" s="107"/>
      <c r="C195" s="107"/>
    </row>
    <row r="196" spans="1:3" ht="12.75">
      <c r="A196" s="109" t="s">
        <v>239</v>
      </c>
      <c r="B196" s="52"/>
      <c r="C196" s="52"/>
    </row>
    <row r="197" spans="1:3" ht="12.75">
      <c r="A197" s="109" t="s">
        <v>50</v>
      </c>
      <c r="B197" s="52"/>
      <c r="C197" s="52"/>
    </row>
    <row r="198" spans="1:3" ht="12.75">
      <c r="A198" s="108" t="s">
        <v>212</v>
      </c>
      <c r="B198" s="52">
        <v>150</v>
      </c>
      <c r="C198" s="52">
        <v>200</v>
      </c>
    </row>
    <row r="199" spans="1:3" ht="12.75">
      <c r="A199" s="108" t="s">
        <v>44</v>
      </c>
      <c r="B199" s="52">
        <v>40</v>
      </c>
      <c r="C199" s="52">
        <v>60</v>
      </c>
    </row>
    <row r="200" spans="1:3" ht="12.75">
      <c r="A200" s="108" t="s">
        <v>102</v>
      </c>
      <c r="B200" s="52">
        <v>200</v>
      </c>
      <c r="C200" s="52">
        <v>200</v>
      </c>
    </row>
    <row r="201" spans="1:3" ht="12.75">
      <c r="A201" s="108" t="s">
        <v>249</v>
      </c>
      <c r="B201" s="52" t="s">
        <v>206</v>
      </c>
      <c r="C201" s="52" t="s">
        <v>226</v>
      </c>
    </row>
    <row r="202" spans="1:3" ht="12.75">
      <c r="A202" s="109" t="s">
        <v>49</v>
      </c>
      <c r="B202" s="52"/>
      <c r="C202" s="52"/>
    </row>
    <row r="203" spans="1:3" ht="12.75">
      <c r="A203" s="108" t="s">
        <v>240</v>
      </c>
      <c r="B203" s="52">
        <v>200</v>
      </c>
      <c r="C203" s="52">
        <v>250</v>
      </c>
    </row>
    <row r="204" spans="1:3" ht="12.75">
      <c r="A204" s="108" t="s">
        <v>263</v>
      </c>
      <c r="B204" s="110">
        <v>100</v>
      </c>
      <c r="C204" s="110">
        <v>100</v>
      </c>
    </row>
    <row r="205" spans="1:3" ht="12.75">
      <c r="A205" s="108" t="s">
        <v>216</v>
      </c>
      <c r="B205" s="52">
        <v>80</v>
      </c>
      <c r="C205" s="52">
        <v>100</v>
      </c>
    </row>
    <row r="206" spans="1:3" ht="12.75">
      <c r="A206" s="108" t="s">
        <v>79</v>
      </c>
      <c r="B206" s="52">
        <v>70</v>
      </c>
      <c r="C206" s="52">
        <v>70</v>
      </c>
    </row>
    <row r="207" spans="1:3" ht="12.75">
      <c r="A207" s="9" t="s">
        <v>16</v>
      </c>
      <c r="B207" s="47">
        <v>50</v>
      </c>
      <c r="C207" s="47">
        <v>60</v>
      </c>
    </row>
    <row r="208" spans="1:3" ht="12.75">
      <c r="A208" s="9" t="s">
        <v>23</v>
      </c>
      <c r="B208" s="47">
        <v>45</v>
      </c>
      <c r="C208" s="47">
        <v>70</v>
      </c>
    </row>
    <row r="209" spans="1:3" ht="12.75">
      <c r="A209" s="108" t="s">
        <v>231</v>
      </c>
      <c r="B209" s="52">
        <v>200</v>
      </c>
      <c r="C209" s="52">
        <v>200</v>
      </c>
    </row>
    <row r="210" spans="1:3" ht="12.75">
      <c r="A210" s="108" t="s">
        <v>55</v>
      </c>
      <c r="B210" s="52">
        <v>150</v>
      </c>
      <c r="C210" s="52">
        <v>150</v>
      </c>
    </row>
    <row r="211" spans="1:3" ht="12.75">
      <c r="A211" s="109" t="s">
        <v>56</v>
      </c>
      <c r="B211" s="52"/>
      <c r="C211" s="52"/>
    </row>
    <row r="212" spans="1:3" ht="12.75">
      <c r="A212" s="108" t="s">
        <v>241</v>
      </c>
      <c r="B212" s="52" t="s">
        <v>52</v>
      </c>
      <c r="C212" s="52" t="s">
        <v>52</v>
      </c>
    </row>
    <row r="213" spans="1:3" ht="12.75">
      <c r="A213" s="113" t="s">
        <v>82</v>
      </c>
      <c r="B213" s="52">
        <v>100</v>
      </c>
      <c r="C213" s="52">
        <v>100</v>
      </c>
    </row>
    <row r="214" spans="1:3" ht="12.75">
      <c r="A214" s="108" t="s">
        <v>265</v>
      </c>
      <c r="B214" s="52">
        <v>125</v>
      </c>
      <c r="C214" s="52">
        <v>125</v>
      </c>
    </row>
    <row r="216" spans="1:3" ht="12.75">
      <c r="A216" s="109" t="s">
        <v>242</v>
      </c>
      <c r="B216" s="52"/>
      <c r="C216" s="52"/>
    </row>
    <row r="217" spans="1:3" ht="12.75">
      <c r="A217" s="109" t="s">
        <v>50</v>
      </c>
      <c r="B217" s="52"/>
      <c r="C217" s="52"/>
    </row>
    <row r="218" spans="1:3" ht="12.75">
      <c r="A218" s="108" t="s">
        <v>253</v>
      </c>
      <c r="B218" s="52">
        <v>80</v>
      </c>
      <c r="C218" s="52">
        <v>100</v>
      </c>
    </row>
    <row r="219" spans="1:3" ht="12.75">
      <c r="A219" s="108" t="s">
        <v>58</v>
      </c>
      <c r="B219" s="52">
        <v>150</v>
      </c>
      <c r="C219" s="52">
        <v>200</v>
      </c>
    </row>
    <row r="220" spans="1:3" ht="12.75">
      <c r="A220" s="108" t="s">
        <v>15</v>
      </c>
      <c r="B220" s="52">
        <v>200</v>
      </c>
      <c r="C220" s="52">
        <v>200</v>
      </c>
    </row>
    <row r="221" spans="1:3" ht="12.75">
      <c r="A221" s="108" t="s">
        <v>16</v>
      </c>
      <c r="B221" s="52">
        <v>40</v>
      </c>
      <c r="C221" s="52">
        <v>60</v>
      </c>
    </row>
    <row r="222" spans="1:3" ht="12.75">
      <c r="A222" s="109" t="s">
        <v>49</v>
      </c>
      <c r="B222" s="52"/>
      <c r="C222" s="52"/>
    </row>
    <row r="223" spans="1:3" ht="12.75">
      <c r="A223" s="108" t="s">
        <v>184</v>
      </c>
      <c r="B223" s="52">
        <v>200</v>
      </c>
      <c r="C223" s="52">
        <v>250</v>
      </c>
    </row>
    <row r="224" spans="1:3" ht="12.75">
      <c r="A224" s="108" t="s">
        <v>245</v>
      </c>
      <c r="B224" s="110">
        <v>150</v>
      </c>
      <c r="C224" s="110">
        <v>200</v>
      </c>
    </row>
    <row r="225" spans="1:3" ht="12.75">
      <c r="A225" s="108" t="s">
        <v>76</v>
      </c>
      <c r="B225" s="52" t="s">
        <v>103</v>
      </c>
      <c r="C225" s="52" t="s">
        <v>104</v>
      </c>
    </row>
    <row r="226" spans="1:3" ht="12.75">
      <c r="A226" s="111" t="s">
        <v>221</v>
      </c>
      <c r="B226" s="52">
        <v>100</v>
      </c>
      <c r="C226" s="52">
        <v>100</v>
      </c>
    </row>
    <row r="227" spans="1:3" ht="12.75">
      <c r="A227" s="9" t="s">
        <v>16</v>
      </c>
      <c r="B227" s="114">
        <v>50</v>
      </c>
      <c r="C227" s="114">
        <v>60</v>
      </c>
    </row>
    <row r="228" spans="1:3" ht="12.75">
      <c r="A228" s="9" t="s">
        <v>23</v>
      </c>
      <c r="B228" s="47">
        <v>50</v>
      </c>
      <c r="C228" s="47">
        <v>75</v>
      </c>
    </row>
    <row r="229" spans="1:3" ht="12.75">
      <c r="A229" s="108" t="s">
        <v>54</v>
      </c>
      <c r="B229" s="52">
        <v>200</v>
      </c>
      <c r="C229" s="52">
        <v>200</v>
      </c>
    </row>
    <row r="230" spans="1:3" ht="12.75">
      <c r="A230" s="108" t="s">
        <v>55</v>
      </c>
      <c r="B230" s="52">
        <v>100</v>
      </c>
      <c r="C230" s="52">
        <v>100</v>
      </c>
    </row>
    <row r="231" spans="1:3" ht="12.75">
      <c r="A231" s="109" t="s">
        <v>56</v>
      </c>
      <c r="B231" s="52"/>
      <c r="C231" s="52"/>
    </row>
    <row r="232" spans="1:3" ht="12.75">
      <c r="A232" s="108" t="s">
        <v>26</v>
      </c>
      <c r="B232" s="52">
        <v>150</v>
      </c>
      <c r="C232" s="52">
        <v>200</v>
      </c>
    </row>
    <row r="233" spans="1:3" ht="12.75">
      <c r="A233" s="108" t="s">
        <v>66</v>
      </c>
      <c r="B233" s="52">
        <v>100</v>
      </c>
      <c r="C233" s="52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 Виктория Николаевна</dc:creator>
  <cp:keywords/>
  <dc:description/>
  <cp:lastModifiedBy>Татьяна Владимировна</cp:lastModifiedBy>
  <cp:lastPrinted>2018-12-27T00:59:26Z</cp:lastPrinted>
  <dcterms:created xsi:type="dcterms:W3CDTF">2018-10-18T05:30:37Z</dcterms:created>
  <dcterms:modified xsi:type="dcterms:W3CDTF">2020-09-21T02:10:24Z</dcterms:modified>
  <cp:category/>
  <cp:version/>
  <cp:contentType/>
  <cp:contentStatus/>
</cp:coreProperties>
</file>